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480" yWindow="45" windowWidth="11355" windowHeight="8445" activeTab="0"/>
  </bookViews>
  <sheets>
    <sheet name="9.3" sheetId="15" r:id="rId1"/>
    <sheet name="4  จังหวัด" sheetId="12" r:id="rId2"/>
    <sheet name="จำแนกตามงบรายจ่าย" sheetId="14" r:id="rId3"/>
  </sheets>
  <externalReferences>
    <externalReference r:id="rId6"/>
  </externalReferences>
  <definedNames>
    <definedName name="_xlnm.Print_Area" localSheetId="1">'4  จังหวัด'!$A$1:$L$94</definedName>
    <definedName name="_xlnm.Print_Area" localSheetId="0">'9.3'!$A$3:$P$149</definedName>
    <definedName name="_xlnm.Print_Area" localSheetId="2">'จำแนกตามงบรายจ่าย'!$A$1:$D$94</definedName>
    <definedName name="_xlnm.Print_Titles" localSheetId="1">'4  จังหวัด'!$4:$6</definedName>
    <definedName name="_xlnm.Print_Titles" localSheetId="2">'จำแนกตามงบรายจ่าย'!$3:$5</definedName>
  </definedNames>
  <calcPr fullCalcOnLoad="1"/>
</workbook>
</file>

<file path=xl/sharedStrings.xml><?xml version="1.0" encoding="utf-8"?>
<sst xmlns="http://schemas.openxmlformats.org/spreadsheetml/2006/main" count="486" uniqueCount="341">
  <si>
    <t>รวม</t>
  </si>
  <si>
    <t>เป้าหมาย</t>
  </si>
  <si>
    <t>กิจกรรม</t>
  </si>
  <si>
    <t>ชั่วโมง</t>
  </si>
  <si>
    <t>กลุ่ม</t>
  </si>
  <si>
    <t>ครั้ง</t>
  </si>
  <si>
    <t>เครื่อง</t>
  </si>
  <si>
    <t>จังหวัด</t>
  </si>
  <si>
    <t>(บาท)</t>
  </si>
  <si>
    <t>หลัง</t>
  </si>
  <si>
    <t>การแจกแจงรายละเอียดการใช้งบประมาณ</t>
  </si>
  <si>
    <t>อุบลราชธานี</t>
  </si>
  <si>
    <t>ศรีสะเกษ</t>
  </si>
  <si>
    <t>ยโสธร</t>
  </si>
  <si>
    <t>อำนาจเจริญ</t>
  </si>
  <si>
    <t>ถัง</t>
  </si>
  <si>
    <t>ชุด</t>
  </si>
  <si>
    <t>ตัว</t>
  </si>
  <si>
    <t>ใบ</t>
  </si>
  <si>
    <t>กิโลกรัม</t>
  </si>
  <si>
    <t>ม้วน</t>
  </si>
  <si>
    <t>ตัวอย่าง</t>
  </si>
  <si>
    <t>วัน</t>
  </si>
  <si>
    <t xml:space="preserve"> -</t>
  </si>
  <si>
    <t xml:space="preserve">         - โปสเตอร์ 1000 แผ่น</t>
  </si>
  <si>
    <t>แผ่น</t>
  </si>
  <si>
    <t xml:space="preserve">         - แผ่นพับ 10,000 แผ่น </t>
  </si>
  <si>
    <t xml:space="preserve">         - รถแห่ ปชส. 5 คัน * 2,000 บ. * 7 วัน</t>
  </si>
  <si>
    <t xml:space="preserve">         - จ้างเหมาออกแบบและจัดตกแต่งนิทรรศการ</t>
  </si>
  <si>
    <t xml:space="preserve">          สร้างภาพลักษณ์และประเพณีท้องถิ่น</t>
  </si>
  <si>
    <t xml:space="preserve">         - จ้างเหมาจัดทำคูหาและตกแต่งสถานที่จัดงาน</t>
  </si>
  <si>
    <t xml:space="preserve">          การจัดแสดงและจำหน่ายผลิตภัณฑ์ข้าวหอมมะลิ</t>
  </si>
  <si>
    <t xml:space="preserve">         - จ้างเหมาจัดประชุมสัมมนา/เจรจาจับคู่ธุรกิจ</t>
  </si>
  <si>
    <t>ลาน</t>
  </si>
  <si>
    <t>โรง</t>
  </si>
  <si>
    <t>จำนวน 1  เครื่องๆละ   1,000,000 บาท</t>
  </si>
  <si>
    <t xml:space="preserve">    6.1 จัดตั้ง/ประชุมคณะกรรมการ</t>
  </si>
  <si>
    <t xml:space="preserve">    6.2 จัดประชุมหน่วยงานที่เกี่ยวข้อง</t>
  </si>
  <si>
    <t xml:space="preserve">    6.3 จ้างเหมาจัดทำสื่อประชาสัมพันธ์</t>
  </si>
  <si>
    <t>7. อำนวยการ</t>
  </si>
  <si>
    <t xml:space="preserve">  - ค่าจัดเตรียมสถานที่  1  ครั้ง ๆ  ละ  5,000  บาท</t>
  </si>
  <si>
    <t xml:space="preserve"> จำนวน  1  เครื่อง    2,500,000  บาท</t>
  </si>
  <si>
    <t>งบประมาณ</t>
  </si>
  <si>
    <t xml:space="preserve"> - ค่าตอบแทนวิทยากร จำนวน  6  ชั่วโมงๆละ 600 บาท</t>
  </si>
  <si>
    <t xml:space="preserve">         - ป้ายคัดเอาท์ 5 แผ่น * 30,000 บ.</t>
  </si>
  <si>
    <t xml:space="preserve">    6.4 จ้างเหมาจัดงานThai Hom Mali Rice   Convention</t>
  </si>
  <si>
    <t xml:space="preserve"> - ค่าตอบแทนวิทยากร จำนวน 102 ชั่วโมงๆละ 600 บาท</t>
  </si>
  <si>
    <t xml:space="preserve">  - ค่าจัดเตรียมสถานที่ 17 ครั้งๆละ 5,000 บาท</t>
  </si>
  <si>
    <t xml:space="preserve"> - ค่าตอบแทนวิทยากร จำนวน 1,038 ชั่วโมงๆละ 600 บาท</t>
  </si>
  <si>
    <t>ข้อมูลพื้นฐานระดับกิจกรรมย่อย (โครงการของกลุ่มจังหวัด)</t>
  </si>
  <si>
    <t>(1 ชุด : 1 โครงการ)</t>
  </si>
  <si>
    <t>วงเงิน</t>
  </si>
  <si>
    <t>บาท</t>
  </si>
  <si>
    <t>หน่วยดำเนินการ: สำนักงานเกษตรจังหวัด</t>
  </si>
  <si>
    <t>ผู้รับผิดชอบ นายสำพรต    จันทร์หอม</t>
  </si>
  <si>
    <t>ตำแหน่ง  หัวหน้าฝ่ายยุทธศาสตร์และสารสนเทศ</t>
  </si>
  <si>
    <t>หมายเลขโทรศัพท์  081 - 9999793</t>
  </si>
  <si>
    <t xml:space="preserve">     (1) หลักการและเหตุผล</t>
  </si>
  <si>
    <r>
      <t>วิสัยทัศน์กลุ่มจังหวัดฯ</t>
    </r>
    <r>
      <rPr>
        <sz val="14"/>
        <rFont val="Cordia New"/>
        <family val="2"/>
      </rPr>
      <t xml:space="preserve">   :   "ข้าวหอมมะลิเป็นเลิศ  ยกระดับการท่องเที่ยวและการค้าชายแดน"</t>
    </r>
  </si>
  <si>
    <t>พื้นที่จังหวัดในกลุ่มจังหวัดภาคตะวันออกเฉียงเหนือตอนล่าง 2 (อุบลราชธานี  ศรีสะเกษ  ยโสธรและอำนาจเจริญ) เป็นแหล่งผลิต</t>
  </si>
  <si>
    <t xml:space="preserve">ข้าวที่สำคัญของประเทศแห่งหนึ่ง  โดยเฉพาะข้าว หอมมะลิซึ่งมีพื้นที่ปลูกกว่า  6.2 ล้านไร่  มีผลผลิตรวม  3.2  ล้านตัน  มูลค่ากว่า  10,000  </t>
  </si>
  <si>
    <t xml:space="preserve"> ล้านบาท  ซึ่งโดยภาพรวมการส่งออกข้าวไทยมีการขยายตัวอัตราต่ำ  เกิดจากการแข่งขันในการส่งออกกับต่างประเทศที่มีต้นทุนต่ำกว่า</t>
  </si>
  <si>
    <t>รวมทั้งเกิดการแข่งขันกันเองของผู้ส่งออกข้าวหอมมะลิภายในประเทศ  ส่วนใหญ่ประเทศไทยส่งข้าวคุณภาพดีร้อยละ  55  แต่ปัจจุบันการแข่งขัน</t>
  </si>
  <si>
    <t>ในตลาดโลก  ข้าวคุณภาพต่ำและปานกลาง  มีแนวโน้มสูงขึ้น  จึงจำเป็นอย่างยิ่งต้องเพิ่มประสิทธิภาพในการแปรรูปข้าวให้มีประสิทธิภาพสูงขึ้น</t>
  </si>
  <si>
    <t>ได้ต้นข้าวสารปริมาณสูงและได้คุณภาพตามมาตรฐาน GMP  เพิ่มความหลากหลายของการแปรรูปเป็นผลิตภัณฑ์จากข้าวหอมมะลิคุณภาพ</t>
  </si>
  <si>
    <t>ให้มากขึ้น  พัฒนาคุณภาพของผลิตภัณฑ์ให้ได้มาตรฐาน  สุขอนามัย  สร้างความเชื่อมั่นให้ผู้บริโภค  โดยเฉพาะผลิตภัณฑ์ข้าวกล้องงอก</t>
  </si>
  <si>
    <t>(Gaba Rice)  ประการสำคัญกระบวนงานกิจกรรมดังกล่าว  จะไปขับเคลื่อน,เชื่อมโยงระบบตลาดซึ่งเป็นการสร้างแรงจูงใจในการพัฒนา</t>
  </si>
  <si>
    <t>การผลิตข้าวหอมมะลิให้ได้ปริมาณเพิ่มขึ้นและคุณภาพเป็นที่ต้องการของตลาด</t>
  </si>
  <si>
    <t>แผนงาน</t>
  </si>
  <si>
    <t>1. ส่งเสริมและพัฒนากระบวนการแปรรูปข้าวหอมมะลิมาตรฐาน GMP</t>
  </si>
  <si>
    <t>2.  สร้างและพัฒนาเครือข่ายข้าวหอมมะลิคุณภาพดี</t>
  </si>
  <si>
    <t>กลยุทธ์</t>
  </si>
  <si>
    <t>- ส่งเสริมเครือข่ายผู้ประกอบการแปรรูปและสร้างผลิตภัณฑ์ข้าวหอมมะลิคุณภาพมาตรฐาน GMP</t>
  </si>
  <si>
    <t>ตัวชี้วัด</t>
  </si>
  <si>
    <t xml:space="preserve"> - จำนวนผลิตภัณฑ์ข้าวหอมมะลิในเชิงการค้า (ปีละไม่น้อยกว่า  1  ชนิด)</t>
  </si>
  <si>
    <t>-  มูลค่าผลิตภัณฑ์ข้าวหอมมะลิ (ปีละ  600  ล้านบาท)</t>
  </si>
  <si>
    <r>
      <t xml:space="preserve">เป้าประสงค์ </t>
    </r>
    <r>
      <rPr>
        <sz val="14"/>
        <rFont val="Cordia New"/>
        <family val="2"/>
      </rPr>
      <t xml:space="preserve"> - พัฒนาคุณภาพกระบวนการแปรรูปมาตรฐาน  GMP  เพื่อสร้างมูลค่าเพิ่มให้ผลิตภัณฑ์จากการแปรรูป</t>
    </r>
  </si>
  <si>
    <t>ข้าวหอมมะลิคุณภาพดี</t>
  </si>
  <si>
    <r>
      <t xml:space="preserve">ประเด็นยุทธศาสตร์ที่ 1  : </t>
    </r>
    <r>
      <rPr>
        <sz val="14"/>
        <rFont val="Cordia New"/>
        <family val="2"/>
      </rPr>
      <t>พัฒนาคุณภาพและเพิ่มมูลค่าข้าวหอมมะลิสู่ความต้องการของตลาด</t>
    </r>
  </si>
  <si>
    <t>พันธกิจ</t>
  </si>
  <si>
    <t>- พัฒนาคุณภาพการผลิตและเพิ่มมูลค่าผลิตภัณฑ์ข้าวหอมมะลิคุณภาพ</t>
  </si>
  <si>
    <t>วิสัยทัศน์</t>
  </si>
  <si>
    <t>ข้าวหอมมะลิเป็นเลิศ  ยกระดับการท่องเที่ยวและการค้าชายแดน</t>
  </si>
  <si>
    <t>ซึ่งเป็นองค์ประกอบที่สำคัญในการสร้างแรงจูงใจการพัฒนาการผลิตข้าวหอมมะลิให้ได้คุณภาพ  แข่งขันกับประเทศคู่แข่งที่สำคัญ  ทำให้ราคา</t>
  </si>
  <si>
    <t>ข้าวหอมมะลิคุณภาพ  มีเสถียรภาพ</t>
  </si>
  <si>
    <r>
      <t xml:space="preserve"> </t>
    </r>
    <r>
      <rPr>
        <b/>
        <sz val="14"/>
        <rFont val="Cordia New"/>
        <family val="2"/>
      </rPr>
      <t xml:space="preserve">(1.2) สภาพปัญหา / ความต้องการ : </t>
    </r>
  </si>
  <si>
    <t xml:space="preserve">  1.  การดำเนินการกิจกรรมกลุ่มทั้งด้านการผลิตและการตลาดส่วนใหญ่ยังเป็นลักษณะต่างคนต่างทำ  ทำให้ไม่มีอำนาจ</t>
  </si>
  <si>
    <r>
      <t xml:space="preserve">  </t>
    </r>
    <r>
      <rPr>
        <b/>
        <sz val="14"/>
        <rFont val="Cordia New"/>
        <family val="2"/>
      </rPr>
      <t>(1.3) ความเร่งด่วน :</t>
    </r>
    <r>
      <rPr>
        <sz val="14"/>
        <rFont val="Cordia New"/>
        <family val="2"/>
      </rPr>
      <t>……………………………………………………………………………………………………………</t>
    </r>
  </si>
  <si>
    <t xml:space="preserve">        (2)  ข้อมูลทั่วไปของโครงการ</t>
  </si>
  <si>
    <r>
      <t xml:space="preserve">             (2.1) วัตถุประสงค์ของโครงการ  :  1. </t>
    </r>
    <r>
      <rPr>
        <sz val="14"/>
        <rFont val="Cordia New"/>
        <family val="2"/>
      </rPr>
      <t xml:space="preserve"> เพื่อพัฒนาศักยภาพสหกรณ์ที่มีโรงสีข้าวให้สามารถใช้ให้เกิดประสิทธิภาพ</t>
    </r>
  </si>
  <si>
    <t xml:space="preserve">          2.  พัฒนาศักยภาพการแปรรูปข้าวสารสู่ระบบคุณภาพตามมาตรฐานสากล</t>
  </si>
  <si>
    <r>
      <t xml:space="preserve">                          </t>
    </r>
    <r>
      <rPr>
        <b/>
        <sz val="14"/>
        <rFont val="Browallia New"/>
        <family val="2"/>
      </rPr>
      <t>2</t>
    </r>
    <r>
      <rPr>
        <sz val="14"/>
        <rFont val="Browallia New"/>
        <family val="2"/>
      </rPr>
      <t xml:space="preserve">.  เพื่อสร้างโอกาสทางการตลาดให้สามารถแข่งขันด้านการตลาดทั้งภายในและต่างประเทศ  </t>
    </r>
  </si>
  <si>
    <t>ด้านการบริหารจัดการ</t>
  </si>
  <si>
    <t xml:space="preserve">             (2.2) ความสอดคล้องกับแผนพัฒนาจังหวัด / กลุ่มจังหวัด</t>
  </si>
  <si>
    <t>ด้านรักษาความมั่นคงและความสงบ</t>
  </si>
  <si>
    <t>þ</t>
  </si>
  <si>
    <t xml:space="preserve">ประเด็นยุทธศาสตรที่ 1 :  พัฒนาคุณภาพและเพิ่มมูลค่าข้าวหอมมะลิสู่ความต้องการของตลาด    </t>
  </si>
  <si>
    <t xml:space="preserve">             (2.3) ลักษณะโครงการ</t>
  </si>
  <si>
    <t>การพัฒนาด้านเศรษฐกิจ</t>
  </si>
  <si>
    <t>การพัฒนาสังคม</t>
  </si>
  <si>
    <t>การบริหารจัดการด้านทรัพยากรธรรมชาติและสิ่งแวดล้อม</t>
  </si>
  <si>
    <t>ด้านการรักษาความมั่นคง</t>
  </si>
  <si>
    <t>และความสงบ</t>
  </si>
  <si>
    <t xml:space="preserve">              (1.4) สถานภาพของโครงการ</t>
  </si>
  <si>
    <t>โครงการเดิม</t>
  </si>
  <si>
    <t>โครงการใหม่</t>
  </si>
  <si>
    <t xml:space="preserve">              (1.5) ประเภทของโครงการ</t>
  </si>
  <si>
    <t>พัฒนา</t>
  </si>
  <si>
    <t>ดำเนินการปกติ</t>
  </si>
  <si>
    <r>
      <t xml:space="preserve">              (1.7) สถานที่ดำเนินโครงการ :</t>
    </r>
    <r>
      <rPr>
        <sz val="14"/>
        <rFont val="Cordia New"/>
        <family val="2"/>
      </rPr>
      <t xml:space="preserve">   สหกรณ์การเกษตรที่มีอุปกรณ์การตลาด (โรงสีข้าว)  ในกลุ่มจังหวัดฯ</t>
    </r>
  </si>
  <si>
    <t xml:space="preserve">        (3) กลุ่มเป้าหมาย และผู้มีส่วนได้ส่วนเสีย</t>
  </si>
  <si>
    <r>
      <t xml:space="preserve">                 </t>
    </r>
    <r>
      <rPr>
        <b/>
        <sz val="14"/>
        <rFont val="Cordia New"/>
        <family val="2"/>
      </rPr>
      <t>(3.2) ผู้มีส่วนได้ส่วนเสีย :</t>
    </r>
    <r>
      <rPr>
        <sz val="14"/>
        <rFont val="Cordia New"/>
        <family val="2"/>
      </rPr>
      <t xml:space="preserve">   กลุ่ม/เครือข่ายเกษตรกรผู้ปลูกข้าวหอมมะลิคุณภาพและผู้บริโภคข้าว</t>
    </r>
  </si>
  <si>
    <t>…………………………………………………………………………………………………………………………………………………………..</t>
  </si>
  <si>
    <t xml:space="preserve">         (4) เป้าหมาย ผลลัพธ์ และผลกระทบโครงการ</t>
  </si>
  <si>
    <t xml:space="preserve">             (4.1) เป้าหมายโครงการ</t>
  </si>
  <si>
    <r>
      <t xml:space="preserve">ผลผลิต </t>
    </r>
    <r>
      <rPr>
        <sz val="14"/>
        <rFont val="Cordia New"/>
        <family val="2"/>
      </rPr>
      <t xml:space="preserve"> โรงสีข้าวของสหกรณ์ได้รับการรับรองมาตรฐาน  GMP  และมีผลิตภัณฑ์ข้าวหอมมะลิเพิ่มขึ้น</t>
    </r>
  </si>
  <si>
    <t>หน่วยนับ</t>
  </si>
  <si>
    <t>ปี 2554</t>
  </si>
  <si>
    <t>ปี 2555</t>
  </si>
  <si>
    <t>ปี 2556</t>
  </si>
  <si>
    <t xml:space="preserve">ปี 2557 </t>
  </si>
  <si>
    <t>1. โรงสีข้าวของสหกรณ์ได้รับการรับรองมาตร</t>
  </si>
  <si>
    <t>แห่ง</t>
  </si>
  <si>
    <t xml:space="preserve">ฐาน  GMP  </t>
  </si>
  <si>
    <t>2. จำนวนผลิตภัณฑ์ข้าวหอมมะลิในเชิงการค้า</t>
  </si>
  <si>
    <t>ชนิด</t>
  </si>
  <si>
    <r>
      <t xml:space="preserve">             (4.2) ผลลัพธ์ : </t>
    </r>
    <r>
      <rPr>
        <sz val="14"/>
        <rFont val="Cordia New"/>
        <family val="2"/>
      </rPr>
      <t xml:space="preserve"> กลุ่ม/เครือข่ายเกษตรกร/เกษตรกร/สมาชิกสหกรณ์  มีแหล่งรับซื้อผลผลิตที่ผลิตตามกระบวนการเกษตรที่ดี</t>
    </r>
  </si>
  <si>
    <t xml:space="preserve">และเหมาะสม (GAP)  </t>
  </si>
  <si>
    <t xml:space="preserve">             (4.3) ผลกระทบ :</t>
  </si>
  <si>
    <t xml:space="preserve">        (5) แนวทางการดำเนินงาน</t>
  </si>
  <si>
    <t>1. ประชุมชี้แจงแผนงาน/โครงการ</t>
  </si>
  <si>
    <t>2.  กำหนดคุณสมบัติและหลักเกณฑ์ของสถาบันเกษตรกรที่เข้าร่วมโครงการ</t>
  </si>
  <si>
    <t>3.  จัดทำ  TOR  แต่งตั้งคณะกรรมการและคัดเลือกสถาบันเกษตรกรเข้าร่วมโครงการ</t>
  </si>
  <si>
    <t>4.  จัดจ้างที่ปรึกษา</t>
  </si>
  <si>
    <t>5.  จัดซื้อจัดจ้าง วัสดุ/ครุภัณฑ์</t>
  </si>
  <si>
    <t>6.  ติดตามและประเมินผล</t>
  </si>
  <si>
    <t xml:space="preserve">        (6) วิธีการดำเนินงาน  </t>
  </si>
  <si>
    <t>ดำเนินการเอง</t>
  </si>
  <si>
    <t>จ้างเหมา</t>
  </si>
  <si>
    <t xml:space="preserve">        (7) วงเงินของโครงการ</t>
  </si>
  <si>
    <t>เงินงบประมาณ</t>
  </si>
  <si>
    <t>เงินนอกงบประมาณ</t>
  </si>
  <si>
    <t>...............</t>
  </si>
  <si>
    <t>.................................</t>
  </si>
  <si>
    <t>..............................</t>
  </si>
  <si>
    <t>.....................</t>
  </si>
  <si>
    <t>.................</t>
  </si>
  <si>
    <t>......................</t>
  </si>
  <si>
    <t>..................</t>
  </si>
  <si>
    <t>หน่วย : บาท</t>
  </si>
  <si>
    <t>รายการ</t>
  </si>
  <si>
    <t>รวมทั้งสิ้น</t>
  </si>
  <si>
    <t>งบดำเนินงาน</t>
  </si>
  <si>
    <t xml:space="preserve"> - งบดำเนินงาน</t>
  </si>
  <si>
    <t xml:space="preserve">     ค่าตอบแทน  </t>
  </si>
  <si>
    <t xml:space="preserve">     ค่าใช้สอย </t>
  </si>
  <si>
    <t xml:space="preserve">     ค่าวัสดุ</t>
  </si>
  <si>
    <t xml:space="preserve"> - งบลงทุน</t>
  </si>
  <si>
    <t xml:space="preserve"> - งบเงินอุดหนุน</t>
  </si>
  <si>
    <t xml:space="preserve"> - งบรายจ่ายอื่น </t>
  </si>
  <si>
    <r>
      <t xml:space="preserve">           </t>
    </r>
    <r>
      <rPr>
        <b/>
        <sz val="14"/>
        <rFont val="Cordia New"/>
        <family val="2"/>
      </rPr>
      <t>(9)</t>
    </r>
    <r>
      <rPr>
        <sz val="14"/>
        <rFont val="Cordia New"/>
        <family val="2"/>
      </rPr>
      <t xml:space="preserve"> </t>
    </r>
    <r>
      <rPr>
        <b/>
        <sz val="14"/>
        <rFont val="Cordia New"/>
        <family val="2"/>
      </rPr>
      <t>ความพร้อมของโครงการ</t>
    </r>
  </si>
  <si>
    <t>(9.1)  พื้นที่ดำเนินโครงการ</t>
  </si>
  <si>
    <t>ดำเนินการได้ทันที  หมายถึง  ได้ศึกษาความเหมาะสมและกำหนดพื้นที่ดำเนินการหรือได้รับอนุญาต</t>
  </si>
  <si>
    <t>ตามกฎหมายแล้ว  และสามารถดำเนินการได้ทันที</t>
  </si>
  <si>
    <t>อยู่ในระหว่างเตรียมการ  หมายถึง  ศึกษาความเหมาะสมและกำหนดพื้นที่ดำเนินการแล้ว  อยู่ในระหว่าง</t>
  </si>
  <si>
    <t>อยู่ในระหว่างจัดเตรียมพื้นที่  หรือกำลังแก้ไขปัญหา/อุปสรรคต่างๆ  หรือเตรียมการขออนุญาตตามกฎหมาย</t>
  </si>
  <si>
    <t>อยู่ในระหว่างศึกษาความเหมาะสม  และคัดเลือกพื้นที่ดำเนินการ</t>
  </si>
  <si>
    <t>ไม่มีประสบการณ์</t>
  </si>
  <si>
    <t>(9.2) แบบรูปรายการ/แผนการปฏิบัติงาน</t>
  </si>
  <si>
    <t>มี  และสมบูรณ์  (ให้ระบุชื่อหน่วยงานเจ้าของรูปแบบรายการที่ใช้).............................................................................</t>
  </si>
  <si>
    <t>มีแต่ยังไม่สมบูรณ์  (ให้ระบุชื่อหน่วยงานเจ้าของรูปแบบรายการที่ใช้) .......................................................................</t>
  </si>
  <si>
    <t>ไม่มี</t>
  </si>
  <si>
    <t>(9.3)  ความพร้อมของบุคลากร  เครื่องมือ  และเทคนิคการดำเนินการ</t>
  </si>
  <si>
    <t xml:space="preserve">บุคลากรมีประสบการณ์ </t>
  </si>
  <si>
    <t xml:space="preserve">   ทั้งหมด</t>
  </si>
  <si>
    <t>บางส่วน</t>
  </si>
  <si>
    <t>เครื่องมือดำเนินการ</t>
  </si>
  <si>
    <t>มีพร้อมดำเนินการได้ทันที</t>
  </si>
  <si>
    <t>มีบางส่วนและต้องจัดหาเพิ่มเติม</t>
  </si>
  <si>
    <t>ไม่มี  ต้องจัดหาเพิ่มเติม</t>
  </si>
  <si>
    <t>เทคนิคในการบริหารจัดการ</t>
  </si>
  <si>
    <t xml:space="preserve">   มีประสบการณ์สูง</t>
  </si>
  <si>
    <t xml:space="preserve">   มีประสบการณ์ปานกลาง</t>
  </si>
  <si>
    <t xml:space="preserve">   ไม่มีประสบการณ์</t>
  </si>
  <si>
    <t xml:space="preserve">          (10)  วิธีการบริหารจัดการหรือการดูแลบำรุงรักษา  เมื่อโครงการแล้วเสร็จ  เพื่อให้เกิดความยั่งยืนของโครงการ</t>
  </si>
  <si>
    <t xml:space="preserve">          (11)  ปัญหา  อุปสรรคและข้อจำกัด</t>
  </si>
  <si>
    <t xml:space="preserve">          (12)  แนวทางแก้ไข  :  .........(ระบุแนวทางแก้ไข  เช่น  แก้ไขกฎหมาย  ปรับโครงสร้างหน่วยงาน  ปรับกลยุทธ์ ฯลฯ)</t>
  </si>
  <si>
    <t>แบบฟอร์มรายละเอียดจำแนกตามงบรายจ่าย ( 1 ชุด : 1 โครงการ)</t>
  </si>
  <si>
    <t>งบรายจ่าย - รายการ</t>
  </si>
  <si>
    <t>คำชี้แจง</t>
  </si>
  <si>
    <t>(ทะเบียนรายการ  ประเภทรายการ  ของสำนักงบประมาณ)</t>
  </si>
  <si>
    <t>(ถ้ามี)</t>
  </si>
  <si>
    <t>ผลผลิต : การพัฒนาด้านเศรษฐกิจ</t>
  </si>
  <si>
    <t>กิจกรรมหลัก : สร้างโอกาสเพิ่มรายได้</t>
  </si>
  <si>
    <t>1. งบดำเนินงาน</t>
  </si>
  <si>
    <t>1.1 ค่าตอบแทน  ใช้สอยและวัสดุ</t>
  </si>
  <si>
    <t>1.1.1  ค่าตอบแทน</t>
  </si>
  <si>
    <t>1.1.2  ค่าใช้สอย</t>
  </si>
  <si>
    <t>(1)  ค่าเบี้ยเลี้ยง  ค่าเช่าที่พักและค่าพาหนะ</t>
  </si>
  <si>
    <t>1.1.3  ค่าวัสดุ</t>
  </si>
  <si>
    <t>(1)  วัสดุสำนักงาน</t>
  </si>
  <si>
    <t>กลุ่มจังหวัดภาคตะวันออกเฉียงเหนือตอนล่าง 2</t>
  </si>
  <si>
    <t>แผนงาน : บริหารจังหวัดและกลุ่มจังหวัด</t>
  </si>
  <si>
    <t>กิจกรรมย่อย : โครงการเพิ่มประสิทธิภาพการแปรรูปและพัฒนา</t>
  </si>
  <si>
    <t>ผลิตภัณฑ์ข้าวหอมมะลิ</t>
  </si>
  <si>
    <t>กลยุทธ์  ที่ 2 : ส่งเสริมเครือข่ายผู้ประกอบการแปรรูปและสร้างผลิตภัณฑ์ข้าวหอมมะลิคุณภาพ</t>
  </si>
  <si>
    <t>มาตรฐาน  GMP</t>
  </si>
  <si>
    <t xml:space="preserve">   -  เพื่อส่งเสริมพัฒนาการบริหารการจัดการทรัพยากรบุคคลของสหกรณ์ให้มีศักยภาพ  สามารถดำเนินธุรกิจ</t>
  </si>
  <si>
    <t>ได้อย่างมีประสิทธิภาพ</t>
  </si>
  <si>
    <t xml:space="preserve"> - เพื่อรองรับกระบวนการผลิตพืชที่ดีและปลอดภัย (GAP)  มาเข้ากระบวนการแปรรูปในโรงงานที่ได้คุณภาพ  </t>
  </si>
  <si>
    <t>ได้รับรองมาตรฐาน  GMP  สินค้าเกษตรแปรรูปที่ออกมาก็จะไม่ปนเปื้อน  ผู้บริโภคก็จะปลอดภัย</t>
  </si>
  <si>
    <t xml:space="preserve">          3.  พัฒนาและส่งเสริมความหลากหลายของผลิตภัณฑ์จากข้าวหอมมะลิคุณภาพ</t>
  </si>
  <si>
    <t>ให้มีมูลค่าและคุณค่าเพิ่มขึ้น</t>
  </si>
  <si>
    <r>
      <t xml:space="preserve">                </t>
    </r>
    <r>
      <rPr>
        <b/>
        <sz val="14"/>
        <rFont val="Cordia New"/>
        <family val="2"/>
      </rPr>
      <t xml:space="preserve"> (3.1) กลุ่มเป้าหมาย :</t>
    </r>
    <r>
      <rPr>
        <sz val="14"/>
        <rFont val="Cordia New"/>
        <family val="2"/>
      </rPr>
      <t xml:space="preserve">  พื้นที่จังหวัดในกลุ่มจังหวัดภาคตะวันออกเฉียงเหนือตอนล่าง 2(อุบลราชธานี  ศรีสะเกษ  </t>
    </r>
  </si>
  <si>
    <t>ยโสธรและอำนาจเจริญ)</t>
  </si>
  <si>
    <t>โครงการเพิ่มประสิทธิภาพการแปรรูปและพัฒนาผลิตภัณฑ์ข้าวหอมมะลิ วงเงิน 50,000,000 บาท</t>
  </si>
  <si>
    <t>งบประมาณปี 2555 วงเงิน 50,000,000 บาท ประกอบด้วยกิจกรรม ดังนี้</t>
  </si>
  <si>
    <t>รายละเอียดรวม  4  จังหวัด</t>
  </si>
  <si>
    <t xml:space="preserve">งบประมาณ </t>
  </si>
  <si>
    <t>1. กิจกรรมอบรม</t>
  </si>
  <si>
    <t>1.1 อบรมเจ้าหน้าที่ / ผู้ประกอบการ / กลุ่มเครือข่าย   (หลักสูตร 1 วัน)</t>
  </si>
  <si>
    <t xml:space="preserve"> - ค่าอาหาร จำนวน 200 รายๆละ 150 บาท</t>
  </si>
  <si>
    <t xml:space="preserve"> - ค่าอาหารว่างและเครื่องดื่ม จำนวน 200 รายๆละ 2 มื้อๆละ 50 บาท</t>
  </si>
  <si>
    <t xml:space="preserve"> - ค่าวัสดุสาธิตในการฝึกอบรม จำนวน  4  กลุ่มๆละ 5,200 บาท</t>
  </si>
  <si>
    <t xml:space="preserve"> - ค่าวัสดุอุปกรณ์ประกอบการฝึกอบรม จำนวน 200 รายๆละ 80 บาท</t>
  </si>
  <si>
    <t xml:space="preserve"> - ค่าพาหนะ จำนวน  200 รายๆละ 300 บาท</t>
  </si>
  <si>
    <t xml:space="preserve"> - ค่าเบี้ยเลี้ยง จำนวน 200 รายๆละ 140 บาท</t>
  </si>
  <si>
    <t>1.2  อบรมเตรียมความพร้อมเกษตรกร</t>
  </si>
  <si>
    <t xml:space="preserve"> - ค่าอาหาร จำนวน 5,190 รายๆละ 100 บาท</t>
  </si>
  <si>
    <t xml:space="preserve"> - ค่าอาหารว่างและเครื่องดื่ม จำนวน 5,190 รายๆละ 50 บาท</t>
  </si>
  <si>
    <t xml:space="preserve"> - ค่าพาหนะสำหรับเกษตรกร จำนวน 5,190 รายๆละ 200 บาท</t>
  </si>
  <si>
    <t xml:space="preserve"> - ค่าวัสดุอุปกรณ์ประกอบการฝึกอบรม จำนวน 5,190 รายๆละ 60 บาท</t>
  </si>
  <si>
    <t xml:space="preserve">  1.3 อบรมเกษตรกรหลักสูตรการแปรรูประดับหมู่บ้าน(หลักสูตร 1 วัน)</t>
  </si>
  <si>
    <t xml:space="preserve"> - ค่าอาหาร จำนวน 5,190  รายๆละ 100 บาท</t>
  </si>
  <si>
    <t>ราย</t>
  </si>
  <si>
    <t xml:space="preserve"> - ค่าอาหารว่างและเครื่องดื่ม จำนวน 5,190 รายๆละ 2 มื้อๆละ  25 บาท</t>
  </si>
  <si>
    <t xml:space="preserve">  - ค่าจัดเตรียมสถานที่  173 ครั้งๆละ 1,500 บาท</t>
  </si>
  <si>
    <t>1.4 อบรมเจ้าหน้าที่ตรวจสอบคุณภาพข้าวกล้องงอก (ชุดคิวซี)</t>
  </si>
  <si>
    <t xml:space="preserve">    - ค่าตอบแทนวิทยากร  6  ชม.ๆละ  600  บาท</t>
  </si>
  <si>
    <t>2.  การแปรสภาพข้าวหอมมะลิคุณภาพ</t>
  </si>
  <si>
    <t xml:space="preserve">   2.1  เครื่องคัดแยกสี (Sorter)  ขนาด  80  ช่อง ไม่น้อยกว่า  4 ตัน/วัน  </t>
  </si>
  <si>
    <t xml:space="preserve">   2.2 ลานตากขนาด  30 X 30  เมตร  2 ลานๆละ  500,000 บาท </t>
  </si>
  <si>
    <t xml:space="preserve">   2.3 ลานตากขนาด   50 X 100  เมตร  1 ลานๆละ   3,000,000 บาท</t>
  </si>
  <si>
    <t xml:space="preserve">   2.4 โรงคลุมขนาด   15 X 15  เมตร  จำนวน 3 โรงๆละ   1,500,000 บาท</t>
  </si>
  <si>
    <t xml:space="preserve">   2.5 เครื่องบรรจุข้าวสารแบบสุญญากาศ (ถุงข้าวสาร 5 ก.ก.)  </t>
  </si>
  <si>
    <t>3. จัดซื้อครุภัณฑ์</t>
  </si>
  <si>
    <t xml:space="preserve"> - เครื่องสีข้าวกล้องขนาดใหญ่ จำนวน  10  เครื่องๆละ  170,000  บาท</t>
  </si>
  <si>
    <t xml:space="preserve"> - เครื่องผนึกสูญญากาศ จำนวน  10  เครื่องๆละ  50,000  บาท</t>
  </si>
  <si>
    <t xml:space="preserve">  - เครื่องผนึกสุญญากาศขนาดเล็ก 163 เครื่องๆละ 26,000 บาท</t>
  </si>
  <si>
    <t xml:space="preserve"> - เครื่องอบข้าวกล้องงอก จำนวน   10  เครื่องๆละ  120,000  บาท</t>
  </si>
  <si>
    <t xml:space="preserve"> - โรงเรือนพร้อมระบบไฟฟ้าจำนวน  10  หลังๆละ  480,000  บาท </t>
  </si>
  <si>
    <t>4. สนับสนุนวัสดุปัจจัยการผลิต</t>
  </si>
  <si>
    <t xml:space="preserve">     - ถังแก๊สขนาด 15 ก.ก. พร้อมแก๊ส จำนวน 346 ถังๆละ 2,200 บาท</t>
  </si>
  <si>
    <t xml:space="preserve">    - เตาแก๊สขนาด 1 หัวจ่ายพร้อมอุปกรณ์ จำนวน 346 ใบๆละ 2,000 บาท</t>
  </si>
  <si>
    <t xml:space="preserve">    - เครื่องชั่งดิจิตอลขนาด  1  ก.ก. จำนวน 173 เครื่องๆละ  1,000 บาท</t>
  </si>
  <si>
    <t xml:space="preserve">    -  ลังถึงขนาดใหญ่ 3 ชั้นวาง จำนวน 346 ชุดๆละ 1,200 บาท</t>
  </si>
  <si>
    <t xml:space="preserve">    - กะละมังขนาดใหญ่  จำนวน 346 ใบๆละ 300 บาท</t>
  </si>
  <si>
    <t xml:space="preserve">    - เข่งพลาสติกสาน จำนวน  346 ใบๆละ 300 บาท</t>
  </si>
  <si>
    <t xml:space="preserve">    - ตาข่ายไนล่อน จำนวน  173 ม้วนๆละ 250 บาท</t>
  </si>
  <si>
    <t xml:space="preserve">    - ตะแกรงตากแบบขาตั้ง จำนวน  865  ใบๆละ 500 บาท</t>
  </si>
  <si>
    <t>อัน</t>
  </si>
  <si>
    <t xml:space="preserve">    - ถังน้ำพลาสติกบรรจุ 200 ลิตร จำนวน  346  ใบๆละ 600 บาท</t>
  </si>
  <si>
    <t xml:space="preserve">    - โต๊ะผิวหน้าหุ้มสแตนเลส  จำนวน  40  ตัวๆละ  4,000  บาท</t>
  </si>
  <si>
    <t xml:space="preserve">    - โต๊ะผิวหน้าหุ้มฟอร์เมก้าขาพับ จำนวน  652  ตัวๆละ 1,800  บาท</t>
  </si>
  <si>
    <t xml:space="preserve">    - ถาดสแตนเลส  จำนวน  519  ใบๆละ 700 บาท</t>
  </si>
  <si>
    <t xml:space="preserve">    - กล่องกระดาษบรรจุข้าวสาร 3 ก.ก. พิมพ์ตราสินค้า 4 สี</t>
  </si>
  <si>
    <t xml:space="preserve">       จำนวน  6920 ใบๆละ  60  บาท</t>
  </si>
  <si>
    <t xml:space="preserve">    - ข้าวเปลือกหอมมะลิ  จำนวน  86,500  กิโลกรัมๆละ 18 บาท</t>
  </si>
  <si>
    <t xml:space="preserve">    - ถุงพลาสติกใสชนิดหนาพิเศษพร้อมพิมพ์ตราสินค้าใบละ 8 บาท</t>
  </si>
  <si>
    <t xml:space="preserve">       จำนวน  173,000  ใบๆละ  8  บาท</t>
  </si>
  <si>
    <t>5. ตรวจรับรองมาตรฐาน/บรรจุภัณฑ์/ตราสินค้า</t>
  </si>
  <si>
    <t xml:space="preserve"> - ค่าตรวจรับรอง จำนวน   173  ตัวอย่างๆละ   3,000  บาท</t>
  </si>
  <si>
    <t xml:space="preserve">รายการตรวจประกอบด้วย น้ำหนักสุทธิ    บรรจุภัณฑ์และการบรรจุหีบห่อ </t>
  </si>
  <si>
    <t>ลักษณะทั่วไปของเมล็ดข้าวตามมาตรฐานข้าวกล้อง   ความชื้น    กลิ่น</t>
  </si>
  <si>
    <t>ยีสต์และรา    จำนวนจุลินทรีย์ทั้งหมด     การปนเปื้อน</t>
  </si>
  <si>
    <t xml:space="preserve">6. จัดงานมหกรรมผลิตภัณฑ์จากข้าวหอมมะลิและข้าวหอมมะลิ GAP </t>
  </si>
  <si>
    <t>จำนวนเกษตรกร*137</t>
  </si>
  <si>
    <t xml:space="preserve">  -  ค่าเบี้ยเลี้ยง ค่าพาหนะในการประสานงานการดำเนินงานและ</t>
  </si>
  <si>
    <t xml:space="preserve">     การประเมินผล  4  จังหวัด</t>
  </si>
  <si>
    <t>๒. งบลงทุน</t>
  </si>
  <si>
    <t>๒.๑ ค่าครุภัณฑ์</t>
  </si>
  <si>
    <t xml:space="preserve">  (๑) ราคาต่อหน่วยต่ำกว่า ๑ ล้านบาท</t>
  </si>
  <si>
    <t xml:space="preserve">  (๒) ราคาต่อหน่วยตั้งแต่ ๑ ล้านบาทขึ้นไป</t>
  </si>
  <si>
    <t xml:space="preserve">                 ระบุเหตุผลความจำเป็นและรายละเอียดค่าใช้จ่ายในการตั้งงบประมาณ</t>
  </si>
  <si>
    <t xml:space="preserve">                 อัตราราคาค่างานต่อหน่วย</t>
  </si>
  <si>
    <t xml:space="preserve">                 บัญชีราคามาตรฐาน สำนักงบประมาณ</t>
  </si>
  <si>
    <t xml:space="preserve">                 ราคามาตรฐานของหน่วยงานราชการอื่น ได้แก่........................................</t>
  </si>
  <si>
    <t xml:space="preserve"> ๑. เพื่อประโยชน์ในการประมวลผลข้อมูลให้จังหวัดและกลุ่มจังหวัดใช้ทะเบียนรายการ   ประเภทรายการ ของสำนักงบประมาณเท่านั้น  </t>
  </si>
  <si>
    <t xml:space="preserve">    กรุณาอย่าเพิ่มประเภทรายการใหม่โดยไม่จำเป็น</t>
  </si>
  <si>
    <t xml:space="preserve">  ๒. กรณีประสงค์จะเพิ่มทะเบียนประเภทรายการ ให้ประสานงานกับเจ้าหน้าสำนักงบประมาณที่รับผิดชอบจังหวัดและกลุ่มจังหวัดก่อน</t>
  </si>
  <si>
    <t xml:space="preserve">  ๓. ตามแบบฟอร์มฯ ให้เลือกเฉพาะ (ระบุ) งบรายจ่าย และรายการที่มีงบประมาณเท่านั้น </t>
  </si>
  <si>
    <r>
      <t>หมายเหตุ</t>
    </r>
    <r>
      <rPr>
        <b/>
        <sz val="16"/>
        <rFont val="Angsana New"/>
        <family val="1"/>
      </rPr>
      <t xml:space="preserve"> </t>
    </r>
  </si>
  <si>
    <t xml:space="preserve">    - ค่าอาหาร   80  รายๆละ  150  บาท</t>
  </si>
  <si>
    <t xml:space="preserve">    - ค่าอาหารว่างและเครื่องดื่ม  80  รายๆละ  100  บาท</t>
  </si>
  <si>
    <t xml:space="preserve">    - ค่าพาหนะ  80  รายๆละ  300  บาท</t>
  </si>
  <si>
    <t xml:space="preserve">    - ค่าเบี้ยเลี้ยง  80  รายๆละ  140  บาท</t>
  </si>
  <si>
    <t xml:space="preserve">    - ค่าวัสดุสาธิตในการอบรม จำนวน  80  รายๆละ  200   บาท</t>
  </si>
  <si>
    <t xml:space="preserve">   - ค่าตรวจรับรอง จำนวน   173  ตัวอย่างๆละ   3,000  บาท</t>
  </si>
  <si>
    <t xml:space="preserve">   - รถแห่ ปชส. 5 คัน * 2,000 บ. * 7 วัน</t>
  </si>
  <si>
    <t xml:space="preserve">   - จ้างเหมาออกแบบและจัดตกแต่งนิทรรศการสร้างภาพลักษณ์และประเพณีท้องถิ่น</t>
  </si>
  <si>
    <t xml:space="preserve">   - จ้างเหมาจัดทำคูหาและตกแต่งสถานที่จัดงานการจัดแสดงและ</t>
  </si>
  <si>
    <t>จำหน่ายผลิตภัณฑ์ข้าวหอมมะลิ</t>
  </si>
  <si>
    <t xml:space="preserve">   - จ้างเหมาจัดประชุมสัมมนา/เจรจาจับคู่ธุรกิจ</t>
  </si>
  <si>
    <t xml:space="preserve">   -  จัดตั้ง/ประชุมคณะกรรมการ จำนวน  1  ครั้งๆละ  8,000  บาท</t>
  </si>
  <si>
    <t xml:space="preserve">    - จัดประชุมหน่วยงานที่เกี่ยวข้อง จำนวน  1  ครั้งๆละ  6,900  บาท</t>
  </si>
  <si>
    <t xml:space="preserve">  - เครื่องคัดแยกสี (Sorter)  ขนาด  80  ช่อง ไม่น้อยกว่า  4 ตัน/วัน  </t>
  </si>
  <si>
    <t xml:space="preserve"> - เครื่องสีข้าวกล้องขนาดใหญ่ จำนวน 10 เครื่องๆละ 170,000 บาท</t>
  </si>
  <si>
    <t xml:space="preserve">    - ลานตากขนาด  30 X 30  เมตร  2 ลานๆละ  500,000 บาท </t>
  </si>
  <si>
    <t xml:space="preserve">   -  ลานตากขนาด   50 X 100  เมตร  1 ลานๆละ   3,000,000 บาท</t>
  </si>
  <si>
    <t xml:space="preserve">   - โรงคลุมขนาด   15 X 15  เมตร  จำนวน 3 โรงๆละ   1,500,000 บาท</t>
  </si>
  <si>
    <t>ชื่อโครงการ : เพิ่มประสิทธิภาพการแปรรูปและพัฒนาผลิตภัณฑ์ข้าวหอมมะลิ</t>
  </si>
  <si>
    <t>50,000,000  บาท</t>
  </si>
  <si>
    <t xml:space="preserve"> - ค่าตอบแทนวิทยากร จำนวน  1,152  ชั่วโมงๆละ 600 บาท</t>
  </si>
  <si>
    <t xml:space="preserve"> - ค่าเบี้ยเลี้ยง จำนวน 280 รายๆละ 140 บาท</t>
  </si>
  <si>
    <t xml:space="preserve"> - ค่าพาหนะสำหรับเจ้าหน้าที่  จำนวน  280 รายๆละ 300 บาท</t>
  </si>
  <si>
    <t>(เป็นค่าจัดเตรียมสถานที่ในการฝึกอบรมเจ้าหน้าที่และเกษตรกรในระดับอำเภอ)</t>
  </si>
  <si>
    <t>(เป็นค่าจัดเตรียมสถานที่ในการฝึกอบรมเกษตรกรในระดับหมู่บ้าน)</t>
  </si>
  <si>
    <t xml:space="preserve">   - ค่าสถานที่  1 ครั้งๆละ  5,000  บาท</t>
  </si>
  <si>
    <t xml:space="preserve">  - ค่าจัดเตรียมสถานที่  19  ครั้ง ๆ  ละ  5,000  บาท</t>
  </si>
  <si>
    <t xml:space="preserve"> - ค่าอาหารสำหรับเจ้าหน้าที่ จำนวน 280 รายๆละ 150 บาท</t>
  </si>
  <si>
    <t xml:space="preserve"> - ค่าอาหารว่างและเครื่องดื่มสำหรับเจ้าหน้าที่ จำนวน 280 รายๆละ 2 มื้อๆละ 50 บาท</t>
  </si>
  <si>
    <t xml:space="preserve"> - ค่าอาหารสำหรับเกษตรกร จำนวน 10,380 รายๆละ 100 บาท</t>
  </si>
  <si>
    <t xml:space="preserve"> - ค่าอาหารว่างและเครื่องดื่มสำหรับเกษตรกร จำนวน 10,380 รายๆละ 2 มื้อๆละ 25 บาท</t>
  </si>
  <si>
    <t>(1)  ค่าตอบแทนวิทยากร (สัมมนาและฝึกอบรม)</t>
  </si>
  <si>
    <t>(2)  ค่าจ้างเหมาบริการ</t>
  </si>
  <si>
    <t>(3)  ค่าใช้จ่ายในการสัมมนาและฝึกอบรม</t>
  </si>
  <si>
    <t>(2)  วัสดุโฆษณาและเผยแพร่</t>
  </si>
  <si>
    <t>(3)  วัสดุงานบ้านงานครัว</t>
  </si>
  <si>
    <t>(4)  วัสดุสนามและการฝึก</t>
  </si>
  <si>
    <t>(5)  วัสดุการเกษตร</t>
  </si>
  <si>
    <t xml:space="preserve">    (๑.) ครุภัณฑ์การเกษตร</t>
  </si>
  <si>
    <t xml:space="preserve">   - เครื่องสีข้าวกล้องขนาดเล็ก จำนวน   163  เครื่องๆละ  60,000  บาท</t>
  </si>
  <si>
    <t xml:space="preserve">    - โปสเตอร์ 1000 แผ่น</t>
  </si>
  <si>
    <t xml:space="preserve">     - แผ่นพับ 10,000 แผ่น </t>
  </si>
  <si>
    <t xml:space="preserve">    - ป้ายคัดเอาท์ 5 แผ่น * 30,000 บ.</t>
  </si>
  <si>
    <r>
      <t xml:space="preserve">              (1.6) ระยะเวลาดำเนินโครงการ</t>
    </r>
    <r>
      <rPr>
        <sz val="14"/>
        <rFont val="Cordia New"/>
        <family val="2"/>
      </rPr>
      <t xml:space="preserve">      1        ปี   เริ่มต้นปี    ตุลาคม  2554         สิ้นสุดปี   กันยายน  2555</t>
    </r>
  </si>
  <si>
    <t xml:space="preserve">    (๒.) สิ่งก่อสร้าง</t>
  </si>
  <si>
    <t xml:space="preserve">         (8) รายละเอียดวงเงินของโครงการ ปีงบประมาณ พ.ศ. 2555</t>
  </si>
  <si>
    <t xml:space="preserve">  - เครื่องสีข้าวกล้องขนาดเล็ก จำนวน  163 เครื่องๆละ 60,000 บาท</t>
  </si>
  <si>
    <t xml:space="preserve">      - ค่าครุภัณฑ์ </t>
  </si>
  <si>
    <t xml:space="preserve">     - สิ่งก่อสร้าง</t>
  </si>
</sst>
</file>

<file path=xl/styles.xml><?xml version="1.0" encoding="utf-8"?>
<styleSheet xmlns="http://schemas.openxmlformats.org/spreadsheetml/2006/main">
  <numFmts count="4">
    <numFmt numFmtId="194" formatCode="_(* #,##0.00_);_(* \(#,##0.00\);_(* &quot;-&quot;??_);_(@_)"/>
    <numFmt numFmtId="199" formatCode="_-* #,##0.0_-;\-* #,##0.0_-;_-* &quot;-&quot;??_-;_-@_-"/>
    <numFmt numFmtId="201" formatCode="_(* #,##0_);_(* \(#,##0\);_(* &quot;-&quot;??_);_(@_)"/>
    <numFmt numFmtId="202" formatCode="_-* #,##0_-;\-* #,##0_-;_-* &quot;-&quot;??_-;_-@_-"/>
  </numFmts>
  <fonts count="3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4"/>
      <name val="Cordia New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16"/>
      <name val="Angsana New"/>
      <family val="1"/>
    </font>
    <font>
      <b/>
      <sz val="16"/>
      <name val="Angsana New"/>
      <family val="1"/>
    </font>
    <font>
      <sz val="14"/>
      <name val="Wingdings 2"/>
      <family val="1"/>
    </font>
    <font>
      <sz val="13"/>
      <name val="Cordia New"/>
      <family val="2"/>
    </font>
    <font>
      <b/>
      <sz val="16"/>
      <name val="Cordia New"/>
      <family val="2"/>
    </font>
    <font>
      <b/>
      <sz val="15"/>
      <name val="Cordia New"/>
      <family val="2"/>
    </font>
    <font>
      <b/>
      <sz val="14"/>
      <name val="Cordia New"/>
      <family val="2"/>
    </font>
    <font>
      <b/>
      <sz val="12"/>
      <name val="Cordia New"/>
      <family val="2"/>
    </font>
    <font>
      <sz val="12"/>
      <name val="Cordia New"/>
      <family val="2"/>
    </font>
    <font>
      <sz val="14"/>
      <name val="Browallia New"/>
      <family val="2"/>
    </font>
    <font>
      <b/>
      <sz val="14"/>
      <name val="Browallia New"/>
      <family val="2"/>
    </font>
    <font>
      <sz val="18"/>
      <name val="Wingdings"/>
      <family val="2"/>
    </font>
    <font>
      <b/>
      <sz val="13"/>
      <name val="Cordia New"/>
      <family val="2"/>
    </font>
    <font>
      <sz val="16"/>
      <name val="Cordia New"/>
      <family val="2"/>
    </font>
    <font>
      <sz val="14"/>
      <name val="Monotype Sorts"/>
      <family val="2"/>
    </font>
    <font>
      <sz val="16"/>
      <name val="Monotype Sorts"/>
      <family val="2"/>
    </font>
    <font>
      <b/>
      <u val="single"/>
      <sz val="16"/>
      <name val="Angsana New"/>
      <family val="1"/>
    </font>
    <font>
      <sz val="14"/>
      <color rgb="FF000000"/>
      <name val="Wingdings 2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 style="thin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14" fillId="23" borderId="7" applyNumberFormat="0" applyFont="0" applyAlignment="0" applyProtection="0"/>
    <xf numFmtId="0" fontId="15" fillId="20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0" fontId="0" fillId="0" borderId="0">
      <alignment/>
      <protection/>
    </xf>
  </cellStyleXfs>
  <cellXfs count="304">
    <xf numFmtId="0" fontId="0" fillId="0" borderId="0" xfId="0"/>
    <xf numFmtId="3" fontId="20" fillId="0" borderId="0" xfId="0" applyNumberFormat="1" applyFont="1" applyFill="1"/>
    <xf numFmtId="3" fontId="20" fillId="0" borderId="0" xfId="0" applyNumberFormat="1" applyFont="1"/>
    <xf numFmtId="3" fontId="20" fillId="0" borderId="0" xfId="0" applyNumberFormat="1" applyFont="1" applyFill="1" applyBorder="1"/>
    <xf numFmtId="3" fontId="20" fillId="0" borderId="0" xfId="0" applyNumberFormat="1" applyFont="1" applyFill="1" applyBorder="1" applyAlignment="1">
      <alignment horizontal="center"/>
    </xf>
    <xf numFmtId="0" fontId="14" fillId="0" borderId="0" xfId="56" applyFont="1">
      <alignment/>
      <protection/>
    </xf>
    <xf numFmtId="0" fontId="14" fillId="0" borderId="0" xfId="0" applyFont="1"/>
    <xf numFmtId="0" fontId="24" fillId="0" borderId="0" xfId="56" applyFont="1" applyBorder="1" applyAlignment="1">
      <alignment/>
      <protection/>
    </xf>
    <xf numFmtId="0" fontId="25" fillId="0" borderId="0" xfId="56" applyFont="1" applyBorder="1" applyAlignment="1">
      <alignment horizontal="center"/>
      <protection/>
    </xf>
    <xf numFmtId="0" fontId="26" fillId="0" borderId="0" xfId="56" applyFont="1">
      <alignment/>
      <protection/>
    </xf>
    <xf numFmtId="0" fontId="27" fillId="0" borderId="0" xfId="56" applyFont="1" applyBorder="1" applyAlignment="1">
      <alignment horizontal="left"/>
      <protection/>
    </xf>
    <xf numFmtId="0" fontId="14" fillId="0" borderId="0" xfId="56" applyFont="1" applyAlignment="1">
      <alignment/>
      <protection/>
    </xf>
    <xf numFmtId="0" fontId="14" fillId="0" borderId="0" xfId="56" applyFont="1" applyBorder="1" applyAlignment="1" quotePrefix="1">
      <alignment horizontal="left"/>
      <protection/>
    </xf>
    <xf numFmtId="0" fontId="14" fillId="0" borderId="0" xfId="0" applyFont="1" applyBorder="1" applyAlignment="1">
      <alignment wrapText="1"/>
    </xf>
    <xf numFmtId="0" fontId="14" fillId="0" borderId="0" xfId="56" applyFont="1" applyBorder="1">
      <alignment/>
      <protection/>
    </xf>
    <xf numFmtId="0" fontId="26" fillId="0" borderId="0" xfId="0" applyFont="1"/>
    <xf numFmtId="0" fontId="26" fillId="0" borderId="0" xfId="56" applyFont="1" applyBorder="1">
      <alignment/>
      <protection/>
    </xf>
    <xf numFmtId="202" fontId="26" fillId="0" borderId="0" xfId="0" applyNumberFormat="1" applyFont="1" applyBorder="1" applyAlignment="1">
      <alignment horizontal="center"/>
    </xf>
    <xf numFmtId="0" fontId="28" fillId="0" borderId="0" xfId="0" applyFont="1" applyBorder="1" applyAlignment="1">
      <alignment/>
    </xf>
    <xf numFmtId="0" fontId="26" fillId="0" borderId="0" xfId="56" applyFont="1" applyBorder="1" applyAlignment="1">
      <alignment horizontal="left"/>
      <protection/>
    </xf>
    <xf numFmtId="0" fontId="28" fillId="0" borderId="0" xfId="0" applyFont="1" applyBorder="1" applyAlignment="1">
      <alignment/>
    </xf>
    <xf numFmtId="0" fontId="14" fillId="0" borderId="0" xfId="56" applyFont="1" applyAlignment="1">
      <alignment horizontal="right"/>
      <protection/>
    </xf>
    <xf numFmtId="0" fontId="14" fillId="0" borderId="0" xfId="56" applyFont="1" applyAlignment="1">
      <alignment horizontal="left"/>
      <protection/>
    </xf>
    <xf numFmtId="0" fontId="14" fillId="0" borderId="0" xfId="56" applyNumberFormat="1" applyFont="1" applyAlignment="1">
      <alignment/>
      <protection/>
    </xf>
    <xf numFmtId="0" fontId="26" fillId="0" borderId="0" xfId="56" applyFont="1" applyAlignment="1">
      <alignment/>
      <protection/>
    </xf>
    <xf numFmtId="49" fontId="14" fillId="0" borderId="0" xfId="56" applyNumberFormat="1" applyFont="1" applyAlignment="1">
      <alignment/>
      <protection/>
    </xf>
    <xf numFmtId="0" fontId="14" fillId="0" borderId="0" xfId="56" applyFont="1" applyBorder="1" applyAlignment="1">
      <alignment horizontal="left"/>
      <protection/>
    </xf>
    <xf numFmtId="0" fontId="14" fillId="0" borderId="0" xfId="0" applyFont="1" applyBorder="1"/>
    <xf numFmtId="0" fontId="26" fillId="0" borderId="0" xfId="56" applyFont="1" applyAlignment="1">
      <alignment horizontal="left"/>
      <protection/>
    </xf>
    <xf numFmtId="0" fontId="29" fillId="0" borderId="0" xfId="0" applyFont="1"/>
    <xf numFmtId="0" fontId="14" fillId="0" borderId="0" xfId="56" applyFont="1" applyAlignment="1">
      <alignment readingOrder="1"/>
      <protection/>
    </xf>
    <xf numFmtId="0" fontId="31" fillId="0" borderId="0" xfId="56" applyFont="1" applyAlignment="1">
      <alignment horizontal="right"/>
      <protection/>
    </xf>
    <xf numFmtId="0" fontId="22" fillId="0" borderId="0" xfId="56" applyFont="1" applyAlignment="1">
      <alignment horizontal="center"/>
      <protection/>
    </xf>
    <xf numFmtId="0" fontId="32" fillId="0" borderId="10" xfId="56" applyFont="1" applyBorder="1" applyAlignment="1">
      <alignment horizontal="center"/>
      <protection/>
    </xf>
    <xf numFmtId="0" fontId="26" fillId="0" borderId="11" xfId="56" applyFont="1" applyBorder="1" applyAlignment="1">
      <alignment horizontal="center"/>
      <protection/>
    </xf>
    <xf numFmtId="0" fontId="14" fillId="20" borderId="12" xfId="56" applyFont="1" applyFill="1" applyBorder="1" applyAlignment="1">
      <alignment horizontal="center"/>
      <protection/>
    </xf>
    <xf numFmtId="0" fontId="14" fillId="20" borderId="11" xfId="56" applyFont="1" applyFill="1" applyBorder="1" applyAlignment="1">
      <alignment horizontal="center"/>
      <protection/>
    </xf>
    <xf numFmtId="0" fontId="14" fillId="20" borderId="13" xfId="56" applyFont="1" applyFill="1" applyBorder="1" applyAlignment="1">
      <alignment horizontal="center"/>
      <protection/>
    </xf>
    <xf numFmtId="0" fontId="26" fillId="0" borderId="0" xfId="56" applyFont="1" applyBorder="1" applyAlignment="1">
      <alignment horizontal="center"/>
      <protection/>
    </xf>
    <xf numFmtId="0" fontId="26" fillId="0" borderId="14" xfId="56" applyFont="1" applyBorder="1" applyAlignment="1">
      <alignment horizontal="center"/>
      <protection/>
    </xf>
    <xf numFmtId="0" fontId="32" fillId="0" borderId="15" xfId="56" applyFont="1" applyBorder="1" applyAlignment="1">
      <alignment horizontal="center"/>
      <protection/>
    </xf>
    <xf numFmtId="0" fontId="32" fillId="0" borderId="14" xfId="56" applyFont="1" applyBorder="1" applyAlignment="1">
      <alignment horizontal="center"/>
      <protection/>
    </xf>
    <xf numFmtId="0" fontId="26" fillId="0" borderId="16" xfId="56" applyFont="1" applyBorder="1" applyAlignment="1">
      <alignment horizontal="center"/>
      <protection/>
    </xf>
    <xf numFmtId="0" fontId="32" fillId="0" borderId="0" xfId="56" applyFont="1" applyBorder="1" applyAlignment="1">
      <alignment horizontal="center"/>
      <protection/>
    </xf>
    <xf numFmtId="0" fontId="32" fillId="0" borderId="11" xfId="56" applyFont="1" applyBorder="1" applyAlignment="1">
      <alignment horizontal="center"/>
      <protection/>
    </xf>
    <xf numFmtId="0" fontId="14" fillId="0" borderId="14" xfId="56" applyFont="1" applyBorder="1">
      <alignment/>
      <protection/>
    </xf>
    <xf numFmtId="0" fontId="14" fillId="0" borderId="15" xfId="56" applyFont="1" applyBorder="1">
      <alignment/>
      <protection/>
    </xf>
    <xf numFmtId="0" fontId="14" fillId="0" borderId="15" xfId="56" applyFont="1" applyBorder="1" applyAlignment="1">
      <alignment/>
      <protection/>
    </xf>
    <xf numFmtId="0" fontId="14" fillId="0" borderId="10" xfId="56" applyFont="1" applyBorder="1" applyAlignment="1">
      <alignment/>
      <protection/>
    </xf>
    <xf numFmtId="0" fontId="14" fillId="0" borderId="15" xfId="0" applyFont="1" applyBorder="1"/>
    <xf numFmtId="0" fontId="14" fillId="0" borderId="16" xfId="56" applyFont="1" applyBorder="1">
      <alignment/>
      <protection/>
    </xf>
    <xf numFmtId="0" fontId="14" fillId="0" borderId="0" xfId="56" applyFont="1" applyBorder="1" applyAlignment="1">
      <alignment/>
      <protection/>
    </xf>
    <xf numFmtId="0" fontId="14" fillId="0" borderId="11" xfId="56" applyFont="1" applyBorder="1" applyAlignment="1">
      <alignment/>
      <protection/>
    </xf>
    <xf numFmtId="0" fontId="14" fillId="0" borderId="16" xfId="56" applyFont="1" applyBorder="1" applyAlignment="1">
      <alignment horizontal="center"/>
      <protection/>
    </xf>
    <xf numFmtId="0" fontId="14" fillId="0" borderId="11" xfId="56" applyFont="1" applyBorder="1" applyAlignment="1">
      <alignment horizontal="center"/>
      <protection/>
    </xf>
    <xf numFmtId="0" fontId="14" fillId="20" borderId="0" xfId="56" applyFont="1" applyFill="1" applyBorder="1" applyAlignment="1">
      <alignment horizontal="center"/>
      <protection/>
    </xf>
    <xf numFmtId="0" fontId="14" fillId="20" borderId="16" xfId="56" applyFont="1" applyFill="1" applyBorder="1" applyAlignment="1">
      <alignment horizontal="center"/>
      <protection/>
    </xf>
    <xf numFmtId="0" fontId="14" fillId="0" borderId="17" xfId="56" applyFont="1" applyBorder="1">
      <alignment/>
      <protection/>
    </xf>
    <xf numFmtId="0" fontId="14" fillId="0" borderId="18" xfId="56" applyFont="1" applyBorder="1" applyAlignment="1">
      <alignment/>
      <protection/>
    </xf>
    <xf numFmtId="0" fontId="14" fillId="0" borderId="19" xfId="56" applyFont="1" applyBorder="1" applyAlignment="1">
      <alignment/>
      <protection/>
    </xf>
    <xf numFmtId="0" fontId="14" fillId="0" borderId="0" xfId="56" applyFont="1" applyBorder="1" applyAlignment="1">
      <alignment horizontal="center"/>
      <protection/>
    </xf>
    <xf numFmtId="0" fontId="32" fillId="0" borderId="0" xfId="56" applyFont="1">
      <alignment/>
      <protection/>
    </xf>
    <xf numFmtId="0" fontId="23" fillId="0" borderId="0" xfId="56" applyFont="1">
      <alignment/>
      <protection/>
    </xf>
    <xf numFmtId="0" fontId="23" fillId="0" borderId="0" xfId="0" applyFont="1"/>
    <xf numFmtId="0" fontId="26" fillId="0" borderId="15" xfId="56" applyFont="1" applyBorder="1" applyAlignment="1">
      <alignment horizontal="center"/>
      <protection/>
    </xf>
    <xf numFmtId="0" fontId="33" fillId="0" borderId="0" xfId="56" applyFont="1">
      <alignment/>
      <protection/>
    </xf>
    <xf numFmtId="0" fontId="14" fillId="0" borderId="18" xfId="56" applyFont="1" applyBorder="1" applyAlignment="1">
      <alignment horizontal="center"/>
      <protection/>
    </xf>
    <xf numFmtId="0" fontId="34" fillId="0" borderId="0" xfId="56" applyFont="1">
      <alignment/>
      <protection/>
    </xf>
    <xf numFmtId="0" fontId="14" fillId="0" borderId="0" xfId="56">
      <alignment/>
      <protection/>
    </xf>
    <xf numFmtId="0" fontId="26" fillId="0" borderId="20" xfId="56" applyFont="1" applyBorder="1" applyAlignment="1">
      <alignment horizontal="center"/>
      <protection/>
    </xf>
    <xf numFmtId="0" fontId="26" fillId="0" borderId="0" xfId="56" applyFont="1">
      <alignment/>
      <protection/>
    </xf>
    <xf numFmtId="0" fontId="26" fillId="0" borderId="0" xfId="0" applyFont="1" applyBorder="1"/>
    <xf numFmtId="0" fontId="26" fillId="0" borderId="21" xfId="56" applyFont="1" applyBorder="1" applyAlignment="1">
      <alignment horizontal="centerContinuous"/>
      <protection/>
    </xf>
    <xf numFmtId="0" fontId="26" fillId="0" borderId="22" xfId="56" applyFont="1" applyBorder="1" applyAlignment="1">
      <alignment horizontal="centerContinuous"/>
      <protection/>
    </xf>
    <xf numFmtId="0" fontId="26" fillId="0" borderId="23" xfId="56" applyFont="1" applyBorder="1" applyAlignment="1">
      <alignment horizontal="center"/>
      <protection/>
    </xf>
    <xf numFmtId="0" fontId="23" fillId="0" borderId="0" xfId="0" applyFont="1" applyBorder="1" applyAlignment="1">
      <alignment horizontal="right"/>
    </xf>
    <xf numFmtId="0" fontId="14" fillId="0" borderId="24" xfId="56" applyFont="1" applyBorder="1" applyAlignment="1">
      <alignment horizontal="center"/>
      <protection/>
    </xf>
    <xf numFmtId="0" fontId="26" fillId="0" borderId="10" xfId="56" applyFont="1" applyBorder="1" applyAlignment="1">
      <alignment horizontal="center"/>
      <protection/>
    </xf>
    <xf numFmtId="0" fontId="26" fillId="0" borderId="0" xfId="0" applyFont="1" applyBorder="1" applyAlignment="1">
      <alignment horizontal="center"/>
    </xf>
    <xf numFmtId="0" fontId="14" fillId="0" borderId="12" xfId="56" applyFont="1" applyBorder="1" applyAlignment="1">
      <alignment horizontal="center"/>
      <protection/>
    </xf>
    <xf numFmtId="0" fontId="14" fillId="0" borderId="13" xfId="56" applyFont="1" applyBorder="1" applyAlignment="1">
      <alignment horizontal="center"/>
      <protection/>
    </xf>
    <xf numFmtId="0" fontId="14" fillId="0" borderId="17" xfId="56" applyFont="1" applyBorder="1" applyAlignment="1">
      <alignment horizontal="center"/>
      <protection/>
    </xf>
    <xf numFmtId="0" fontId="14" fillId="0" borderId="19" xfId="56" applyFont="1" applyBorder="1" applyAlignment="1">
      <alignment horizontal="center"/>
      <protection/>
    </xf>
    <xf numFmtId="0" fontId="14" fillId="0" borderId="0" xfId="0" applyFont="1" applyFill="1" applyBorder="1" applyAlignment="1">
      <alignment horizontal="center"/>
    </xf>
    <xf numFmtId="0" fontId="14" fillId="0" borderId="21" xfId="56" applyFont="1" applyBorder="1" applyAlignment="1">
      <alignment horizontal="centerContinuous"/>
      <protection/>
    </xf>
    <xf numFmtId="0" fontId="23" fillId="0" borderId="18" xfId="0" applyFont="1" applyBorder="1" applyAlignment="1">
      <alignment horizontal="right"/>
    </xf>
    <xf numFmtId="0" fontId="28" fillId="0" borderId="0" xfId="0" applyFont="1" applyFill="1" applyBorder="1" applyAlignment="1">
      <alignment/>
    </xf>
    <xf numFmtId="0" fontId="26" fillId="0" borderId="25" xfId="0" applyFont="1" applyFill="1" applyBorder="1" applyAlignment="1">
      <alignment/>
    </xf>
    <xf numFmtId="0" fontId="26" fillId="0" borderId="26" xfId="0" applyFont="1" applyFill="1" applyBorder="1" applyAlignment="1">
      <alignment/>
    </xf>
    <xf numFmtId="0" fontId="14" fillId="0" borderId="0" xfId="56" applyFont="1" applyFill="1">
      <alignment/>
      <protection/>
    </xf>
    <xf numFmtId="0" fontId="26" fillId="0" borderId="27" xfId="0" applyFont="1" applyFill="1" applyBorder="1"/>
    <xf numFmtId="0" fontId="14" fillId="0" borderId="28" xfId="0" applyFont="1" applyFill="1" applyBorder="1"/>
    <xf numFmtId="0" fontId="14" fillId="0" borderId="29" xfId="0" applyFont="1" applyFill="1" applyBorder="1"/>
    <xf numFmtId="0" fontId="14" fillId="0" borderId="16" xfId="0" applyFont="1" applyFill="1" applyBorder="1"/>
    <xf numFmtId="0" fontId="14" fillId="0" borderId="0" xfId="0" applyFont="1" applyFill="1" applyBorder="1"/>
    <xf numFmtId="0" fontId="14" fillId="0" borderId="11" xfId="0" applyFont="1" applyFill="1" applyBorder="1"/>
    <xf numFmtId="0" fontId="14" fillId="0" borderId="16" xfId="0" applyFont="1" applyFill="1" applyBorder="1" applyAlignment="1">
      <alignment horizontal="center"/>
    </xf>
    <xf numFmtId="0" fontId="14" fillId="0" borderId="11" xfId="0" applyFont="1" applyFill="1" applyBorder="1" applyAlignment="1">
      <alignment horizontal="center"/>
    </xf>
    <xf numFmtId="0" fontId="14" fillId="0" borderId="0" xfId="56" applyFont="1">
      <alignment/>
      <protection/>
    </xf>
    <xf numFmtId="0" fontId="14" fillId="0" borderId="17" xfId="0" applyFont="1" applyFill="1" applyBorder="1" applyAlignment="1">
      <alignment horizontal="left"/>
    </xf>
    <xf numFmtId="0" fontId="14" fillId="0" borderId="18" xfId="0" applyFont="1" applyFill="1" applyBorder="1"/>
    <xf numFmtId="0" fontId="14" fillId="0" borderId="19" xfId="0" applyFont="1" applyFill="1" applyBorder="1"/>
    <xf numFmtId="0" fontId="14" fillId="0" borderId="0" xfId="0" applyFont="1" applyFill="1" applyBorder="1" applyAlignment="1">
      <alignment horizontal="left"/>
    </xf>
    <xf numFmtId="0" fontId="28" fillId="0" borderId="0" xfId="56" applyFont="1">
      <alignment/>
      <protection/>
    </xf>
    <xf numFmtId="0" fontId="33" fillId="0" borderId="0" xfId="56" applyFont="1">
      <alignment/>
      <protection/>
    </xf>
    <xf numFmtId="0" fontId="35" fillId="0" borderId="0" xfId="56" applyFont="1">
      <alignment/>
      <protection/>
    </xf>
    <xf numFmtId="0" fontId="14" fillId="0" borderId="0" xfId="0" applyFont="1" applyBorder="1" applyAlignment="1">
      <alignment horizontal="left"/>
    </xf>
    <xf numFmtId="0" fontId="21" fillId="0" borderId="0" xfId="0" applyFont="1"/>
    <xf numFmtId="0" fontId="21" fillId="0" borderId="24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202" fontId="21" fillId="0" borderId="24" xfId="62" applyNumberFormat="1" applyFont="1" applyBorder="1" applyAlignment="1">
      <alignment horizontal="center"/>
    </xf>
    <xf numFmtId="0" fontId="21" fillId="0" borderId="12" xfId="0" applyFont="1" applyBorder="1"/>
    <xf numFmtId="0" fontId="21" fillId="0" borderId="13" xfId="0" applyFont="1" applyBorder="1"/>
    <xf numFmtId="202" fontId="21" fillId="0" borderId="13" xfId="62" applyNumberFormat="1" applyFont="1" applyBorder="1" applyAlignment="1">
      <alignment horizontal="center"/>
    </xf>
    <xf numFmtId="202" fontId="21" fillId="0" borderId="13" xfId="62" applyNumberFormat="1" applyFont="1" applyBorder="1"/>
    <xf numFmtId="0" fontId="21" fillId="0" borderId="21" xfId="0" applyFont="1" applyBorder="1"/>
    <xf numFmtId="202" fontId="21" fillId="0" borderId="21" xfId="62" applyNumberFormat="1" applyFont="1" applyBorder="1"/>
    <xf numFmtId="0" fontId="21" fillId="0" borderId="24" xfId="0" applyFont="1" applyBorder="1"/>
    <xf numFmtId="202" fontId="20" fillId="0" borderId="24" xfId="62" applyNumberFormat="1" applyFont="1" applyBorder="1"/>
    <xf numFmtId="0" fontId="20" fillId="0" borderId="12" xfId="0" applyFont="1" applyBorder="1"/>
    <xf numFmtId="0" fontId="20" fillId="0" borderId="0" xfId="0" applyFont="1"/>
    <xf numFmtId="202" fontId="20" fillId="0" borderId="12" xfId="62" applyNumberFormat="1" applyFont="1" applyBorder="1"/>
    <xf numFmtId="202" fontId="20" fillId="0" borderId="21" xfId="62" applyNumberFormat="1" applyFont="1" applyBorder="1"/>
    <xf numFmtId="59" fontId="20" fillId="0" borderId="12" xfId="0" applyNumberFormat="1" applyFont="1" applyBorder="1"/>
    <xf numFmtId="59" fontId="20" fillId="0" borderId="24" xfId="0" applyNumberFormat="1" applyFont="1" applyBorder="1"/>
    <xf numFmtId="0" fontId="20" fillId="0" borderId="24" xfId="0" applyFont="1" applyBorder="1"/>
    <xf numFmtId="59" fontId="20" fillId="0" borderId="13" xfId="0" applyNumberFormat="1" applyFont="1" applyBorder="1"/>
    <xf numFmtId="202" fontId="20" fillId="0" borderId="13" xfId="62" applyNumberFormat="1" applyFont="1" applyBorder="1"/>
    <xf numFmtId="202" fontId="20" fillId="0" borderId="0" xfId="62" applyNumberFormat="1" applyFont="1"/>
    <xf numFmtId="0" fontId="26" fillId="0" borderId="12" xfId="56" applyFont="1" applyBorder="1" applyAlignment="1">
      <alignment horizontal="center"/>
      <protection/>
    </xf>
    <xf numFmtId="3" fontId="14" fillId="0" borderId="24" xfId="56" applyNumberFormat="1" applyFont="1" applyBorder="1" applyAlignment="1">
      <alignment horizontal="center"/>
      <protection/>
    </xf>
    <xf numFmtId="0" fontId="14" fillId="20" borderId="14" xfId="56" applyFont="1" applyFill="1" applyBorder="1" applyAlignment="1">
      <alignment horizontal="center"/>
      <protection/>
    </xf>
    <xf numFmtId="3" fontId="14" fillId="0" borderId="12" xfId="56" applyNumberFormat="1" applyFont="1" applyBorder="1" applyAlignment="1">
      <alignment horizontal="center"/>
      <protection/>
    </xf>
    <xf numFmtId="0" fontId="14" fillId="20" borderId="17" xfId="56" applyFont="1" applyFill="1" applyBorder="1" applyAlignment="1">
      <alignment horizontal="center"/>
      <protection/>
    </xf>
    <xf numFmtId="0" fontId="32" fillId="0" borderId="24" xfId="56" applyFont="1" applyBorder="1" applyAlignment="1">
      <alignment horizontal="center"/>
      <protection/>
    </xf>
    <xf numFmtId="0" fontId="32" fillId="0" borderId="16" xfId="56" applyFont="1" applyBorder="1" applyAlignment="1">
      <alignment horizontal="center"/>
      <protection/>
    </xf>
    <xf numFmtId="3" fontId="14" fillId="0" borderId="16" xfId="56" applyNumberFormat="1" applyFont="1" applyBorder="1" applyAlignment="1">
      <alignment horizontal="center"/>
      <protection/>
    </xf>
    <xf numFmtId="0" fontId="14" fillId="0" borderId="0" xfId="56" applyFont="1" applyFill="1" applyBorder="1" applyAlignment="1">
      <alignment horizontal="center"/>
      <protection/>
    </xf>
    <xf numFmtId="3" fontId="20" fillId="0" borderId="0" xfId="0" applyNumberFormat="1" applyFont="1" applyAlignment="1">
      <alignment horizontal="right"/>
    </xf>
    <xf numFmtId="3" fontId="21" fillId="0" borderId="20" xfId="0" applyNumberFormat="1" applyFont="1" applyBorder="1" applyAlignment="1">
      <alignment horizontal="center"/>
    </xf>
    <xf numFmtId="3" fontId="21" fillId="0" borderId="21" xfId="0" applyNumberFormat="1" applyFont="1" applyBorder="1" applyAlignment="1">
      <alignment horizontal="center"/>
    </xf>
    <xf numFmtId="3" fontId="21" fillId="0" borderId="24" xfId="0" applyNumberFormat="1" applyFont="1" applyBorder="1" applyAlignment="1">
      <alignment horizontal="center"/>
    </xf>
    <xf numFmtId="3" fontId="21" fillId="0" borderId="24" xfId="0" applyNumberFormat="1" applyFont="1" applyFill="1" applyBorder="1" applyAlignment="1">
      <alignment horizontal="center"/>
    </xf>
    <xf numFmtId="3" fontId="21" fillId="0" borderId="24" xfId="0" applyNumberFormat="1" applyFont="1" applyBorder="1" applyAlignment="1">
      <alignment horizontal="right"/>
    </xf>
    <xf numFmtId="3" fontId="21" fillId="0" borderId="13" xfId="0" applyNumberFormat="1" applyFont="1" applyBorder="1" applyAlignment="1">
      <alignment horizontal="center"/>
    </xf>
    <xf numFmtId="3" fontId="21" fillId="0" borderId="13" xfId="0" applyNumberFormat="1" applyFont="1" applyFill="1" applyBorder="1" applyAlignment="1">
      <alignment horizontal="center"/>
    </xf>
    <xf numFmtId="3" fontId="21" fillId="0" borderId="13" xfId="0" applyNumberFormat="1" applyFont="1" applyBorder="1" applyAlignment="1">
      <alignment horizontal="right"/>
    </xf>
    <xf numFmtId="3" fontId="21" fillId="0" borderId="24" xfId="0" applyNumberFormat="1" applyFont="1" applyBorder="1" applyAlignment="1">
      <alignment/>
    </xf>
    <xf numFmtId="3" fontId="20" fillId="0" borderId="24" xfId="0" applyNumberFormat="1" applyFont="1" applyBorder="1" applyAlignment="1">
      <alignment horizontal="center"/>
    </xf>
    <xf numFmtId="201" fontId="21" fillId="0" borderId="12" xfId="62" applyNumberFormat="1" applyFont="1" applyBorder="1"/>
    <xf numFmtId="201" fontId="21" fillId="0" borderId="12" xfId="62" applyNumberFormat="1" applyFont="1" applyBorder="1" applyAlignment="1">
      <alignment horizontal="center"/>
    </xf>
    <xf numFmtId="3" fontId="21" fillId="0" borderId="12" xfId="0" applyNumberFormat="1" applyFont="1" applyBorder="1" applyAlignment="1">
      <alignment horizontal="center"/>
    </xf>
    <xf numFmtId="3" fontId="21" fillId="0" borderId="12" xfId="0" applyNumberFormat="1" applyFont="1" applyBorder="1" applyAlignment="1">
      <alignment horizontal="right"/>
    </xf>
    <xf numFmtId="3" fontId="21" fillId="0" borderId="12" xfId="0" applyNumberFormat="1" applyFont="1" applyBorder="1"/>
    <xf numFmtId="3" fontId="21" fillId="0" borderId="0" xfId="0" applyNumberFormat="1" applyFont="1"/>
    <xf numFmtId="201" fontId="20" fillId="0" borderId="12" xfId="62" applyNumberFormat="1" applyFont="1" applyBorder="1" applyAlignment="1">
      <alignment/>
    </xf>
    <xf numFmtId="201" fontId="20" fillId="0" borderId="12" xfId="62" applyNumberFormat="1" applyFont="1" applyBorder="1" applyAlignment="1">
      <alignment horizontal="center"/>
    </xf>
    <xf numFmtId="3" fontId="20" fillId="0" borderId="12" xfId="0" applyNumberFormat="1" applyFont="1" applyBorder="1" applyAlignment="1">
      <alignment horizontal="center"/>
    </xf>
    <xf numFmtId="3" fontId="20" fillId="0" borderId="12" xfId="0" applyNumberFormat="1" applyFont="1" applyBorder="1" applyAlignment="1">
      <alignment horizontal="right"/>
    </xf>
    <xf numFmtId="3" fontId="20" fillId="0" borderId="12" xfId="0" applyNumberFormat="1" applyFont="1" applyFill="1" applyBorder="1" applyAlignment="1">
      <alignment horizontal="right"/>
    </xf>
    <xf numFmtId="3" fontId="20" fillId="0" borderId="12" xfId="0" applyNumberFormat="1" applyFont="1" applyFill="1" applyBorder="1"/>
    <xf numFmtId="201" fontId="20" fillId="0" borderId="12" xfId="62" applyNumberFormat="1" applyFont="1" applyBorder="1"/>
    <xf numFmtId="201" fontId="21" fillId="0" borderId="12" xfId="62" applyNumberFormat="1" applyFont="1" applyBorder="1" applyAlignment="1">
      <alignment horizontal="left"/>
    </xf>
    <xf numFmtId="201" fontId="21" fillId="0" borderId="12" xfId="62" applyNumberFormat="1" applyFont="1" applyFill="1" applyBorder="1" applyAlignment="1">
      <alignment horizontal="center"/>
    </xf>
    <xf numFmtId="3" fontId="21" fillId="0" borderId="12" xfId="0" applyNumberFormat="1" applyFont="1" applyFill="1" applyBorder="1" applyAlignment="1">
      <alignment horizontal="right"/>
    </xf>
    <xf numFmtId="3" fontId="21" fillId="0" borderId="12" xfId="0" applyNumberFormat="1" applyFont="1" applyFill="1" applyBorder="1"/>
    <xf numFmtId="3" fontId="21" fillId="0" borderId="0" xfId="0" applyNumberFormat="1" applyFont="1" applyFill="1"/>
    <xf numFmtId="201" fontId="20" fillId="0" borderId="13" xfId="62" applyNumberFormat="1" applyFont="1" applyBorder="1" applyAlignment="1">
      <alignment/>
    </xf>
    <xf numFmtId="201" fontId="20" fillId="0" borderId="13" xfId="62" applyNumberFormat="1" applyFont="1" applyBorder="1" applyAlignment="1">
      <alignment horizontal="center"/>
    </xf>
    <xf numFmtId="3" fontId="20" fillId="0" borderId="13" xfId="0" applyNumberFormat="1" applyFont="1" applyFill="1" applyBorder="1" applyAlignment="1">
      <alignment horizontal="right"/>
    </xf>
    <xf numFmtId="3" fontId="20" fillId="0" borderId="13" xfId="0" applyNumberFormat="1" applyFont="1" applyFill="1" applyBorder="1"/>
    <xf numFmtId="3" fontId="21" fillId="0" borderId="12" xfId="0" applyNumberFormat="1" applyFont="1" applyBorder="1" applyAlignment="1">
      <alignment/>
    </xf>
    <xf numFmtId="3" fontId="20" fillId="0" borderId="12" xfId="0" applyNumberFormat="1" applyFont="1" applyBorder="1" applyAlignment="1">
      <alignment/>
    </xf>
    <xf numFmtId="3" fontId="21" fillId="0" borderId="24" xfId="0" applyNumberFormat="1" applyFont="1" applyFill="1" applyBorder="1"/>
    <xf numFmtId="3" fontId="21" fillId="0" borderId="24" xfId="0" applyNumberFormat="1" applyFont="1" applyFill="1" applyBorder="1" applyAlignment="1">
      <alignment horizontal="right"/>
    </xf>
    <xf numFmtId="3" fontId="21" fillId="0" borderId="0" xfId="0" applyNumberFormat="1" applyFont="1" applyFill="1" applyBorder="1" applyAlignment="1">
      <alignment horizontal="center"/>
    </xf>
    <xf numFmtId="3" fontId="20" fillId="0" borderId="12" xfId="0" applyNumberFormat="1" applyFont="1" applyFill="1" applyBorder="1" applyAlignment="1">
      <alignment horizontal="center"/>
    </xf>
    <xf numFmtId="3" fontId="20" fillId="0" borderId="13" xfId="0" applyNumberFormat="1" applyFont="1" applyFill="1" applyBorder="1" applyAlignment="1">
      <alignment horizontal="center"/>
    </xf>
    <xf numFmtId="199" fontId="21" fillId="0" borderId="24" xfId="62" applyNumberFormat="1" applyFont="1" applyBorder="1"/>
    <xf numFmtId="3" fontId="21" fillId="0" borderId="24" xfId="0" applyNumberFormat="1" applyFont="1" applyBorder="1"/>
    <xf numFmtId="3" fontId="21" fillId="0" borderId="15" xfId="0" applyNumberFormat="1" applyFont="1" applyBorder="1"/>
    <xf numFmtId="199" fontId="20" fillId="0" borderId="12" xfId="62" applyNumberFormat="1" applyFont="1" applyBorder="1"/>
    <xf numFmtId="3" fontId="20" fillId="0" borderId="0" xfId="0" applyNumberFormat="1" applyFont="1" applyAlignment="1">
      <alignment horizontal="center"/>
    </xf>
    <xf numFmtId="3" fontId="20" fillId="0" borderId="12" xfId="0" applyNumberFormat="1" applyFont="1" applyBorder="1"/>
    <xf numFmtId="3" fontId="20" fillId="0" borderId="0" xfId="0" applyNumberFormat="1" applyFont="1" applyBorder="1" applyAlignment="1">
      <alignment horizontal="center"/>
    </xf>
    <xf numFmtId="3" fontId="20" fillId="0" borderId="13" xfId="0" applyNumberFormat="1" applyFont="1" applyBorder="1"/>
    <xf numFmtId="3" fontId="20" fillId="0" borderId="15" xfId="0" applyNumberFormat="1" applyFont="1" applyBorder="1" applyAlignment="1">
      <alignment horizontal="center"/>
    </xf>
    <xf numFmtId="3" fontId="20" fillId="0" borderId="24" xfId="0" applyNumberFormat="1" applyFont="1" applyBorder="1" applyAlignment="1">
      <alignment horizontal="right"/>
    </xf>
    <xf numFmtId="3" fontId="20" fillId="0" borderId="24" xfId="0" applyNumberFormat="1" applyFont="1" applyFill="1" applyBorder="1" applyAlignment="1">
      <alignment horizontal="right"/>
    </xf>
    <xf numFmtId="3" fontId="20" fillId="0" borderId="24" xfId="0" applyNumberFormat="1" applyFont="1" applyFill="1" applyBorder="1"/>
    <xf numFmtId="3" fontId="21" fillId="0" borderId="21" xfId="0" applyNumberFormat="1" applyFont="1" applyBorder="1"/>
    <xf numFmtId="3" fontId="21" fillId="0" borderId="21" xfId="0" applyNumberFormat="1" applyFont="1" applyBorder="1" applyAlignment="1">
      <alignment horizontal="right"/>
    </xf>
    <xf numFmtId="3" fontId="21" fillId="0" borderId="21" xfId="0" applyNumberFormat="1" applyFont="1" applyFill="1" applyBorder="1" applyAlignment="1">
      <alignment horizontal="right"/>
    </xf>
    <xf numFmtId="3" fontId="21" fillId="0" borderId="21" xfId="0" applyNumberFormat="1" applyFont="1" applyFill="1" applyBorder="1"/>
    <xf numFmtId="3" fontId="21" fillId="0" borderId="15" xfId="0" applyNumberFormat="1" applyFont="1" applyBorder="1" applyAlignment="1">
      <alignment horizontal="center"/>
    </xf>
    <xf numFmtId="3" fontId="21" fillId="0" borderId="18" xfId="0" applyNumberFormat="1" applyFont="1" applyBorder="1" applyAlignment="1">
      <alignment horizontal="center"/>
    </xf>
    <xf numFmtId="3" fontId="21" fillId="0" borderId="13" xfId="0" applyNumberFormat="1" applyFont="1" applyFill="1" applyBorder="1" applyAlignment="1">
      <alignment horizontal="right"/>
    </xf>
    <xf numFmtId="3" fontId="21" fillId="0" borderId="13" xfId="0" applyNumberFormat="1" applyFont="1" applyFill="1" applyBorder="1"/>
    <xf numFmtId="3" fontId="20" fillId="0" borderId="21" xfId="0" applyNumberFormat="1" applyFont="1" applyBorder="1"/>
    <xf numFmtId="3" fontId="20" fillId="0" borderId="20" xfId="0" applyNumberFormat="1" applyFont="1" applyBorder="1"/>
    <xf numFmtId="199" fontId="20" fillId="0" borderId="13" xfId="62" applyNumberFormat="1" applyFont="1" applyBorder="1"/>
    <xf numFmtId="3" fontId="20" fillId="0" borderId="13" xfId="0" applyNumberFormat="1" applyFont="1" applyBorder="1" applyAlignment="1">
      <alignment horizontal="center"/>
    </xf>
    <xf numFmtId="3" fontId="20" fillId="0" borderId="18" xfId="0" applyNumberFormat="1" applyFont="1" applyBorder="1" applyAlignment="1">
      <alignment horizontal="center"/>
    </xf>
    <xf numFmtId="3" fontId="20" fillId="0" borderId="13" xfId="0" applyNumberFormat="1" applyFont="1" applyBorder="1" applyAlignment="1">
      <alignment horizontal="right"/>
    </xf>
    <xf numFmtId="0" fontId="36" fillId="0" borderId="0" xfId="63" applyFont="1">
      <alignment/>
      <protection/>
    </xf>
    <xf numFmtId="0" fontId="21" fillId="0" borderId="0" xfId="63" applyFont="1">
      <alignment/>
      <protection/>
    </xf>
    <xf numFmtId="0" fontId="20" fillId="0" borderId="12" xfId="63" applyFont="1" applyBorder="1">
      <alignment/>
      <protection/>
    </xf>
    <xf numFmtId="0" fontId="20" fillId="0" borderId="0" xfId="63" applyFont="1" applyBorder="1">
      <alignment/>
      <protection/>
    </xf>
    <xf numFmtId="0" fontId="20" fillId="0" borderId="0" xfId="63" applyFont="1">
      <alignment/>
      <protection/>
    </xf>
    <xf numFmtId="0" fontId="21" fillId="0" borderId="12" xfId="63" applyFont="1" applyBorder="1">
      <alignment/>
      <protection/>
    </xf>
    <xf numFmtId="0" fontId="20" fillId="0" borderId="13" xfId="63" applyFont="1" applyBorder="1">
      <alignment/>
      <protection/>
    </xf>
    <xf numFmtId="0" fontId="20" fillId="0" borderId="0" xfId="0" applyFont="1" applyBorder="1"/>
    <xf numFmtId="201" fontId="20" fillId="0" borderId="12" xfId="63" applyNumberFormat="1" applyFont="1" applyBorder="1">
      <alignment/>
      <protection/>
    </xf>
    <xf numFmtId="202" fontId="21" fillId="0" borderId="12" xfId="62" applyNumberFormat="1" applyFont="1" applyBorder="1"/>
    <xf numFmtId="201" fontId="20" fillId="0" borderId="24" xfId="62" applyNumberFormat="1" applyFont="1" applyBorder="1" applyAlignment="1">
      <alignment/>
    </xf>
    <xf numFmtId="201" fontId="20" fillId="0" borderId="24" xfId="62" applyNumberFormat="1" applyFont="1" applyBorder="1"/>
    <xf numFmtId="0" fontId="20" fillId="0" borderId="12" xfId="63" applyFont="1" applyFill="1" applyBorder="1">
      <alignment/>
      <protection/>
    </xf>
    <xf numFmtId="201" fontId="21" fillId="0" borderId="12" xfId="63" applyNumberFormat="1" applyFont="1" applyFill="1" applyBorder="1">
      <alignment/>
      <protection/>
    </xf>
    <xf numFmtId="201" fontId="20" fillId="0" borderId="12" xfId="62" applyNumberFormat="1" applyFont="1" applyFill="1" applyBorder="1"/>
    <xf numFmtId="201" fontId="20" fillId="0" borderId="13" xfId="62" applyNumberFormat="1" applyFont="1" applyFill="1" applyBorder="1"/>
    <xf numFmtId="202" fontId="21" fillId="0" borderId="24" xfId="62" applyNumberFormat="1" applyFont="1" applyBorder="1"/>
    <xf numFmtId="3" fontId="20" fillId="0" borderId="24" xfId="0" applyNumberFormat="1" applyFont="1" applyFill="1" applyBorder="1" applyAlignment="1">
      <alignment horizontal="left"/>
    </xf>
    <xf numFmtId="0" fontId="26" fillId="0" borderId="0" xfId="56" applyFont="1" applyBorder="1" applyAlignment="1">
      <alignment horizontal="right"/>
      <protection/>
    </xf>
    <xf numFmtId="3" fontId="20" fillId="0" borderId="13" xfId="0" applyNumberFormat="1" applyFont="1" applyBorder="1" applyAlignment="1">
      <alignment/>
    </xf>
    <xf numFmtId="0" fontId="21" fillId="0" borderId="24" xfId="63" applyFont="1" applyBorder="1">
      <alignment/>
      <protection/>
    </xf>
    <xf numFmtId="201" fontId="21" fillId="0" borderId="24" xfId="63" applyNumberFormat="1" applyFont="1" applyBorder="1">
      <alignment/>
      <protection/>
    </xf>
    <xf numFmtId="0" fontId="20" fillId="0" borderId="24" xfId="63" applyFont="1" applyFill="1" applyBorder="1">
      <alignment/>
      <protection/>
    </xf>
    <xf numFmtId="0" fontId="20" fillId="0" borderId="24" xfId="63" applyFont="1" applyBorder="1">
      <alignment/>
      <protection/>
    </xf>
    <xf numFmtId="0" fontId="21" fillId="0" borderId="13" xfId="63" applyFont="1" applyBorder="1">
      <alignment/>
      <protection/>
    </xf>
    <xf numFmtId="0" fontId="20" fillId="0" borderId="13" xfId="63" applyFont="1" applyFill="1" applyBorder="1">
      <alignment/>
      <protection/>
    </xf>
    <xf numFmtId="3" fontId="20" fillId="0" borderId="12" xfId="0" applyNumberFormat="1" applyFont="1" applyFill="1" applyBorder="1" applyAlignment="1">
      <alignment/>
    </xf>
    <xf numFmtId="3" fontId="20" fillId="0" borderId="13" xfId="0" applyNumberFormat="1" applyFont="1" applyFill="1" applyBorder="1" applyAlignment="1">
      <alignment horizontal="left"/>
    </xf>
    <xf numFmtId="0" fontId="14" fillId="0" borderId="16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0" fontId="23" fillId="0" borderId="0" xfId="56" applyFont="1" applyAlignment="1">
      <alignment horizontal="right"/>
      <protection/>
    </xf>
    <xf numFmtId="0" fontId="14" fillId="0" borderId="0" xfId="56" applyFont="1" applyAlignment="1">
      <alignment horizontal="left"/>
      <protection/>
    </xf>
    <xf numFmtId="0" fontId="14" fillId="0" borderId="0" xfId="56" applyFont="1" applyAlignment="1">
      <alignment horizontal="center"/>
      <protection/>
    </xf>
    <xf numFmtId="0" fontId="14" fillId="0" borderId="0" xfId="56" applyFont="1" applyBorder="1" applyAlignment="1">
      <alignment horizontal="left"/>
      <protection/>
    </xf>
    <xf numFmtId="0" fontId="26" fillId="0" borderId="0" xfId="56" applyFont="1" applyAlignment="1">
      <alignment horizontal="left"/>
      <protection/>
    </xf>
    <xf numFmtId="0" fontId="26" fillId="0" borderId="16" xfId="56" applyFont="1" applyBorder="1" applyAlignment="1">
      <alignment horizontal="center"/>
      <protection/>
    </xf>
    <xf numFmtId="0" fontId="26" fillId="0" borderId="11" xfId="56" applyFont="1" applyBorder="1" applyAlignment="1">
      <alignment horizontal="center"/>
      <protection/>
    </xf>
    <xf numFmtId="0" fontId="14" fillId="20" borderId="13" xfId="56" applyFont="1" applyFill="1" applyBorder="1" applyAlignment="1">
      <alignment horizontal="center"/>
      <protection/>
    </xf>
    <xf numFmtId="0" fontId="14" fillId="20" borderId="12" xfId="56" applyFont="1" applyFill="1" applyBorder="1" applyAlignment="1">
      <alignment horizontal="center"/>
      <protection/>
    </xf>
    <xf numFmtId="0" fontId="14" fillId="20" borderId="24" xfId="56" applyFont="1" applyFill="1" applyBorder="1" applyAlignment="1">
      <alignment horizontal="center"/>
      <protection/>
    </xf>
    <xf numFmtId="0" fontId="26" fillId="0" borderId="22" xfId="56" applyFont="1" applyBorder="1" applyAlignment="1">
      <alignment horizontal="center"/>
      <protection/>
    </xf>
    <xf numFmtId="0" fontId="26" fillId="0" borderId="20" xfId="56" applyFont="1" applyBorder="1" applyAlignment="1">
      <alignment horizontal="center"/>
      <protection/>
    </xf>
    <xf numFmtId="0" fontId="26" fillId="0" borderId="23" xfId="56" applyFont="1" applyBorder="1" applyAlignment="1">
      <alignment horizontal="center"/>
      <protection/>
    </xf>
    <xf numFmtId="3" fontId="26" fillId="0" borderId="14" xfId="56" applyNumberFormat="1" applyFont="1" applyBorder="1" applyAlignment="1">
      <alignment horizontal="center" vertical="top"/>
      <protection/>
    </xf>
    <xf numFmtId="3" fontId="26" fillId="0" borderId="15" xfId="56" applyNumberFormat="1" applyFont="1" applyBorder="1" applyAlignment="1">
      <alignment horizontal="center" vertical="top"/>
      <protection/>
    </xf>
    <xf numFmtId="3" fontId="26" fillId="0" borderId="10" xfId="56" applyNumberFormat="1" applyFont="1" applyBorder="1" applyAlignment="1">
      <alignment horizontal="center" vertical="top"/>
      <protection/>
    </xf>
    <xf numFmtId="0" fontId="26" fillId="0" borderId="14" xfId="56" applyFont="1" applyBorder="1" applyAlignment="1">
      <alignment horizontal="center"/>
      <protection/>
    </xf>
    <xf numFmtId="0" fontId="26" fillId="0" borderId="15" xfId="56" applyFont="1" applyBorder="1" applyAlignment="1">
      <alignment horizontal="center"/>
      <protection/>
    </xf>
    <xf numFmtId="0" fontId="26" fillId="0" borderId="10" xfId="56" applyFont="1" applyBorder="1" applyAlignment="1">
      <alignment horizontal="center"/>
      <protection/>
    </xf>
    <xf numFmtId="3" fontId="26" fillId="0" borderId="14" xfId="56" applyNumberFormat="1" applyFont="1" applyBorder="1" applyAlignment="1">
      <alignment horizontal="center"/>
      <protection/>
    </xf>
    <xf numFmtId="3" fontId="26" fillId="0" borderId="10" xfId="56" applyNumberFormat="1" applyFont="1" applyBorder="1" applyAlignment="1">
      <alignment horizontal="center"/>
      <protection/>
    </xf>
    <xf numFmtId="0" fontId="14" fillId="0" borderId="16" xfId="56" applyFont="1" applyBorder="1" applyAlignment="1">
      <alignment horizontal="center"/>
      <protection/>
    </xf>
    <xf numFmtId="0" fontId="14" fillId="0" borderId="0" xfId="56" applyFont="1" applyBorder="1" applyAlignment="1">
      <alignment horizontal="center"/>
      <protection/>
    </xf>
    <xf numFmtId="0" fontId="14" fillId="0" borderId="11" xfId="56" applyFont="1" applyBorder="1" applyAlignment="1">
      <alignment horizontal="center"/>
      <protection/>
    </xf>
    <xf numFmtId="0" fontId="26" fillId="0" borderId="0" xfId="0" applyFont="1" applyFill="1" applyBorder="1" applyAlignment="1">
      <alignment horizontal="center"/>
    </xf>
    <xf numFmtId="0" fontId="14" fillId="0" borderId="17" xfId="56" applyFont="1" applyBorder="1" applyAlignment="1">
      <alignment horizontal="center"/>
      <protection/>
    </xf>
    <xf numFmtId="0" fontId="14" fillId="0" borderId="18" xfId="56" applyFont="1" applyBorder="1" applyAlignment="1">
      <alignment horizontal="center"/>
      <protection/>
    </xf>
    <xf numFmtId="0" fontId="14" fillId="0" borderId="19" xfId="56" applyFont="1" applyBorder="1" applyAlignment="1">
      <alignment horizontal="center"/>
      <protection/>
    </xf>
    <xf numFmtId="0" fontId="14" fillId="0" borderId="0" xfId="0" applyFont="1" applyFill="1" applyBorder="1" applyAlignment="1">
      <alignment horizontal="center"/>
    </xf>
    <xf numFmtId="0" fontId="26" fillId="0" borderId="22" xfId="0" applyFont="1" applyBorder="1" applyAlignment="1">
      <alignment horizontal="center"/>
    </xf>
    <xf numFmtId="0" fontId="26" fillId="0" borderId="20" xfId="0" applyFont="1" applyBorder="1" applyAlignment="1">
      <alignment horizontal="center"/>
    </xf>
    <xf numFmtId="0" fontId="26" fillId="0" borderId="23" xfId="0" applyFont="1" applyBorder="1" applyAlignment="1">
      <alignment horizontal="center"/>
    </xf>
    <xf numFmtId="0" fontId="26" fillId="0" borderId="14" xfId="0" applyFont="1" applyBorder="1" applyAlignment="1">
      <alignment horizontal="center"/>
    </xf>
    <xf numFmtId="0" fontId="26" fillId="0" borderId="15" xfId="0" applyFont="1" applyBorder="1" applyAlignment="1">
      <alignment horizontal="center"/>
    </xf>
    <xf numFmtId="0" fontId="26" fillId="0" borderId="10" xfId="0" applyFont="1" applyBorder="1" applyAlignment="1">
      <alignment horizontal="center"/>
    </xf>
    <xf numFmtId="3" fontId="26" fillId="0" borderId="22" xfId="56" applyNumberFormat="1" applyFont="1" applyBorder="1" applyAlignment="1">
      <alignment horizontal="center"/>
      <protection/>
    </xf>
    <xf numFmtId="0" fontId="14" fillId="0" borderId="22" xfId="56" applyFont="1" applyBorder="1" applyAlignment="1">
      <alignment horizontal="center"/>
      <protection/>
    </xf>
    <xf numFmtId="0" fontId="14" fillId="0" borderId="20" xfId="56" applyFont="1" applyBorder="1" applyAlignment="1">
      <alignment horizontal="center"/>
      <protection/>
    </xf>
    <xf numFmtId="0" fontId="14" fillId="0" borderId="23" xfId="56" applyFont="1" applyBorder="1" applyAlignment="1">
      <alignment horizontal="center"/>
      <protection/>
    </xf>
    <xf numFmtId="3" fontId="26" fillId="0" borderId="23" xfId="56" applyNumberFormat="1" applyFont="1" applyBorder="1" applyAlignment="1">
      <alignment horizontal="center"/>
      <protection/>
    </xf>
    <xf numFmtId="0" fontId="26" fillId="0" borderId="25" xfId="0" applyFont="1" applyFill="1" applyBorder="1" applyAlignment="1">
      <alignment horizontal="center"/>
    </xf>
    <xf numFmtId="0" fontId="26" fillId="0" borderId="26" xfId="0" applyFont="1" applyFill="1" applyBorder="1" applyAlignment="1">
      <alignment horizontal="center"/>
    </xf>
    <xf numFmtId="3" fontId="26" fillId="0" borderId="20" xfId="0" applyNumberFormat="1" applyFont="1" applyFill="1" applyBorder="1" applyAlignment="1">
      <alignment horizontal="center"/>
    </xf>
    <xf numFmtId="3" fontId="26" fillId="0" borderId="23" xfId="0" applyNumberFormat="1" applyFont="1" applyFill="1" applyBorder="1" applyAlignment="1">
      <alignment horizontal="center"/>
    </xf>
    <xf numFmtId="0" fontId="26" fillId="0" borderId="30" xfId="0" applyFont="1" applyFill="1" applyBorder="1" applyAlignment="1">
      <alignment horizontal="center"/>
    </xf>
    <xf numFmtId="0" fontId="14" fillId="0" borderId="27" xfId="0" applyFont="1" applyFill="1" applyBorder="1" applyAlignment="1">
      <alignment horizontal="center"/>
    </xf>
    <xf numFmtId="0" fontId="14" fillId="0" borderId="28" xfId="0" applyFont="1" applyFill="1" applyBorder="1" applyAlignment="1">
      <alignment horizontal="center"/>
    </xf>
    <xf numFmtId="3" fontId="14" fillId="0" borderId="18" xfId="0" applyNumberFormat="1" applyFont="1" applyFill="1" applyBorder="1" applyAlignment="1">
      <alignment horizontal="center"/>
    </xf>
    <xf numFmtId="3" fontId="14" fillId="0" borderId="19" xfId="0" applyNumberFormat="1" applyFont="1" applyFill="1" applyBorder="1" applyAlignment="1">
      <alignment horizontal="center"/>
    </xf>
    <xf numFmtId="0" fontId="14" fillId="0" borderId="29" xfId="0" applyFont="1" applyFill="1" applyBorder="1" applyAlignment="1">
      <alignment horizontal="center"/>
    </xf>
    <xf numFmtId="0" fontId="14" fillId="0" borderId="16" xfId="0" applyFont="1" applyFill="1" applyBorder="1" applyAlignment="1">
      <alignment horizontal="center"/>
    </xf>
    <xf numFmtId="3" fontId="26" fillId="0" borderId="0" xfId="0" applyNumberFormat="1" applyFont="1" applyFill="1" applyBorder="1" applyAlignment="1">
      <alignment horizontal="center"/>
    </xf>
    <xf numFmtId="3" fontId="26" fillId="0" borderId="11" xfId="0" applyNumberFormat="1" applyFont="1" applyFill="1" applyBorder="1" applyAlignment="1">
      <alignment horizontal="center"/>
    </xf>
    <xf numFmtId="0" fontId="14" fillId="0" borderId="11" xfId="0" applyFont="1" applyFill="1" applyBorder="1" applyAlignment="1">
      <alignment horizontal="center"/>
    </xf>
    <xf numFmtId="202" fontId="14" fillId="0" borderId="0" xfId="62" applyNumberFormat="1" applyFont="1" applyFill="1" applyBorder="1" applyAlignment="1">
      <alignment horizontal="center"/>
    </xf>
    <xf numFmtId="202" fontId="14" fillId="0" borderId="11" xfId="62" applyNumberFormat="1" applyFont="1" applyFill="1" applyBorder="1" applyAlignment="1">
      <alignment horizontal="center"/>
    </xf>
    <xf numFmtId="202" fontId="26" fillId="0" borderId="0" xfId="62" applyNumberFormat="1" applyFont="1" applyFill="1" applyBorder="1" applyAlignment="1">
      <alignment horizontal="center"/>
    </xf>
    <xf numFmtId="202" fontId="26" fillId="0" borderId="11" xfId="62" applyNumberFormat="1" applyFont="1" applyFill="1" applyBorder="1" applyAlignment="1">
      <alignment horizontal="center"/>
    </xf>
    <xf numFmtId="0" fontId="14" fillId="0" borderId="17" xfId="0" applyFont="1" applyFill="1" applyBorder="1" applyAlignment="1">
      <alignment horizontal="center"/>
    </xf>
    <xf numFmtId="0" fontId="14" fillId="0" borderId="18" xfId="0" applyFont="1" applyFill="1" applyBorder="1" applyAlignment="1">
      <alignment horizontal="center"/>
    </xf>
    <xf numFmtId="0" fontId="14" fillId="0" borderId="19" xfId="0" applyFont="1" applyFill="1" applyBorder="1" applyAlignment="1">
      <alignment horizontal="center"/>
    </xf>
    <xf numFmtId="3" fontId="21" fillId="0" borderId="21" xfId="0" applyNumberFormat="1" applyFont="1" applyBorder="1" applyAlignment="1">
      <alignment horizontal="center"/>
    </xf>
    <xf numFmtId="3" fontId="21" fillId="0" borderId="0" xfId="0" applyNumberFormat="1" applyFont="1" applyAlignment="1">
      <alignment horizontal="center"/>
    </xf>
    <xf numFmtId="3" fontId="21" fillId="0" borderId="0" xfId="0" applyNumberFormat="1" applyFont="1" applyAlignment="1">
      <alignment horizontal="left" vertical="top" wrapText="1"/>
    </xf>
    <xf numFmtId="3" fontId="21" fillId="0" borderId="22" xfId="0" applyNumberFormat="1" applyFont="1" applyBorder="1" applyAlignment="1">
      <alignment horizontal="center"/>
    </xf>
    <xf numFmtId="3" fontId="21" fillId="0" borderId="20" xfId="0" applyNumberFormat="1" applyFont="1" applyBorder="1" applyAlignment="1">
      <alignment horizontal="center"/>
    </xf>
    <xf numFmtId="3" fontId="21" fillId="0" borderId="23" xfId="0" applyNumberFormat="1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1" fillId="0" borderId="12" xfId="0" applyFont="1" applyBorder="1" applyAlignment="1">
      <alignment horizontal="right"/>
    </xf>
    <xf numFmtId="0" fontId="21" fillId="0" borderId="24" xfId="0" applyFont="1" applyBorder="1" applyAlignment="1">
      <alignment horizontal="center"/>
    </xf>
  </cellXfs>
  <cellStyles count="5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form-re3Oct" xfId="56"/>
    <cellStyle name="Note" xfId="57"/>
    <cellStyle name="Output" xfId="58"/>
    <cellStyle name="Title" xfId="59"/>
    <cellStyle name="Total" xfId="60"/>
    <cellStyle name="Warning Text" xfId="61"/>
    <cellStyle name="เครื่องหมายจุลภาค" xfId="62"/>
    <cellStyle name="ปกติ_รายละเอียดงบรายจ่าย-รายการ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</xdr:colOff>
      <xdr:row>121</xdr:row>
      <xdr:rowOff>38100</xdr:rowOff>
    </xdr:from>
    <xdr:to>
      <xdr:col>1</xdr:col>
      <xdr:colOff>400050</xdr:colOff>
      <xdr:row>121</xdr:row>
      <xdr:rowOff>161925</xdr:rowOff>
    </xdr:to>
    <xdr:sp macro="" textlink="">
      <xdr:nvSpPr>
        <xdr:cNvPr id="2533" name="Rectangle 14"/>
        <xdr:cNvSpPr>
          <a:spLocks noChangeArrowheads="1"/>
        </xdr:cNvSpPr>
      </xdr:nvSpPr>
      <xdr:spPr bwMode="auto">
        <a:xfrm>
          <a:off x="771525" y="29984700"/>
          <a:ext cx="190500" cy="12382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1</xdr:col>
      <xdr:colOff>180975</xdr:colOff>
      <xdr:row>128</xdr:row>
      <xdr:rowOff>76200</xdr:rowOff>
    </xdr:from>
    <xdr:to>
      <xdr:col>1</xdr:col>
      <xdr:colOff>371475</xdr:colOff>
      <xdr:row>128</xdr:row>
      <xdr:rowOff>276225</xdr:rowOff>
    </xdr:to>
    <xdr:sp macro="" textlink="">
      <xdr:nvSpPr>
        <xdr:cNvPr id="2534" name="Rectangle 14"/>
        <xdr:cNvSpPr>
          <a:spLocks noChangeArrowheads="1"/>
        </xdr:cNvSpPr>
      </xdr:nvSpPr>
      <xdr:spPr bwMode="auto">
        <a:xfrm>
          <a:off x="742950" y="31499175"/>
          <a:ext cx="190500" cy="20002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11</xdr:col>
      <xdr:colOff>114300</xdr:colOff>
      <xdr:row>130</xdr:row>
      <xdr:rowOff>76200</xdr:rowOff>
    </xdr:from>
    <xdr:to>
      <xdr:col>11</xdr:col>
      <xdr:colOff>114300</xdr:colOff>
      <xdr:row>130</xdr:row>
      <xdr:rowOff>276225</xdr:rowOff>
    </xdr:to>
    <xdr:sp macro="" textlink="">
      <xdr:nvSpPr>
        <xdr:cNvPr id="2535" name="Rectangle 14"/>
        <xdr:cNvSpPr>
          <a:spLocks noChangeArrowheads="1"/>
        </xdr:cNvSpPr>
      </xdr:nvSpPr>
      <xdr:spPr bwMode="auto">
        <a:xfrm>
          <a:off x="7029450" y="31937325"/>
          <a:ext cx="0" cy="20002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5</xdr:col>
      <xdr:colOff>266700</xdr:colOff>
      <xdr:row>136</xdr:row>
      <xdr:rowOff>114300</xdr:rowOff>
    </xdr:from>
    <xdr:to>
      <xdr:col>5</xdr:col>
      <xdr:colOff>333375</xdr:colOff>
      <xdr:row>136</xdr:row>
      <xdr:rowOff>276225</xdr:rowOff>
    </xdr:to>
    <xdr:sp macro="" textlink="">
      <xdr:nvSpPr>
        <xdr:cNvPr id="2536" name="Rectangle 14"/>
        <xdr:cNvSpPr>
          <a:spLocks noChangeArrowheads="1"/>
        </xdr:cNvSpPr>
      </xdr:nvSpPr>
      <xdr:spPr bwMode="auto">
        <a:xfrm>
          <a:off x="2543175" y="33518475"/>
          <a:ext cx="66675" cy="16192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9</xdr:col>
      <xdr:colOff>0</xdr:colOff>
      <xdr:row>1</xdr:row>
      <xdr:rowOff>0</xdr:rowOff>
    </xdr:from>
    <xdr:to>
      <xdr:col>9</xdr:col>
      <xdr:colOff>0</xdr:colOff>
      <xdr:row>1</xdr:row>
      <xdr:rowOff>0</xdr:rowOff>
    </xdr:to>
    <xdr:sp macro="" textlink="">
      <xdr:nvSpPr>
        <xdr:cNvPr id="2537" name="Rectangle 5"/>
        <xdr:cNvSpPr>
          <a:spLocks noChangeArrowheads="1"/>
        </xdr:cNvSpPr>
      </xdr:nvSpPr>
      <xdr:spPr bwMode="auto">
        <a:xfrm>
          <a:off x="41052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438150</xdr:colOff>
      <xdr:row>1</xdr:row>
      <xdr:rowOff>0</xdr:rowOff>
    </xdr:from>
    <xdr:to>
      <xdr:col>0</xdr:col>
      <xdr:colOff>438150</xdr:colOff>
      <xdr:row>1</xdr:row>
      <xdr:rowOff>0</xdr:rowOff>
    </xdr:to>
    <xdr:sp macro="" textlink="">
      <xdr:nvSpPr>
        <xdr:cNvPr id="2538" name="Line 8"/>
        <xdr:cNvSpPr>
          <a:spLocks noChangeShapeType="1"/>
        </xdr:cNvSpPr>
      </xdr:nvSpPr>
      <xdr:spPr bwMode="auto">
        <a:xfrm>
          <a:off x="4381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</xdr:col>
      <xdr:colOff>485775</xdr:colOff>
      <xdr:row>1</xdr:row>
      <xdr:rowOff>0</xdr:rowOff>
    </xdr:from>
    <xdr:to>
      <xdr:col>1</xdr:col>
      <xdr:colOff>438150</xdr:colOff>
      <xdr:row>1</xdr:row>
      <xdr:rowOff>0</xdr:rowOff>
    </xdr:to>
    <xdr:sp macro="" textlink="">
      <xdr:nvSpPr>
        <xdr:cNvPr id="2539" name="Rectangle 9"/>
        <xdr:cNvSpPr>
          <a:spLocks noChangeArrowheads="1"/>
        </xdr:cNvSpPr>
      </xdr:nvSpPr>
      <xdr:spPr bwMode="auto">
        <a:xfrm>
          <a:off x="104775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oneCellAnchor>
    <xdr:from>
      <xdr:col>10</xdr:col>
      <xdr:colOff>171450</xdr:colOff>
      <xdr:row>115</xdr:row>
      <xdr:rowOff>0</xdr:rowOff>
    </xdr:from>
    <xdr:ext cx="76200" cy="314325"/>
    <xdr:sp macro="" textlink="">
      <xdr:nvSpPr>
        <xdr:cNvPr id="2540" name="Text Box 36"/>
        <xdr:cNvSpPr txBox="1">
          <a:spLocks noChangeArrowheads="1"/>
        </xdr:cNvSpPr>
      </xdr:nvSpPr>
      <xdr:spPr bwMode="auto">
        <a:xfrm>
          <a:off x="4705350" y="28403550"/>
          <a:ext cx="76200" cy="314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171450</xdr:colOff>
      <xdr:row>115</xdr:row>
      <xdr:rowOff>0</xdr:rowOff>
    </xdr:from>
    <xdr:ext cx="76200" cy="314325"/>
    <xdr:sp macro="" textlink="">
      <xdr:nvSpPr>
        <xdr:cNvPr id="2541" name="Text Box 37"/>
        <xdr:cNvSpPr txBox="1">
          <a:spLocks noChangeArrowheads="1"/>
        </xdr:cNvSpPr>
      </xdr:nvSpPr>
      <xdr:spPr bwMode="auto">
        <a:xfrm>
          <a:off x="4705350" y="28403550"/>
          <a:ext cx="76200" cy="314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171450</xdr:colOff>
      <xdr:row>115</xdr:row>
      <xdr:rowOff>0</xdr:rowOff>
    </xdr:from>
    <xdr:ext cx="76200" cy="314325"/>
    <xdr:sp macro="" textlink="">
      <xdr:nvSpPr>
        <xdr:cNvPr id="2542" name="Text Box 38"/>
        <xdr:cNvSpPr txBox="1">
          <a:spLocks noChangeArrowheads="1"/>
        </xdr:cNvSpPr>
      </xdr:nvSpPr>
      <xdr:spPr bwMode="auto">
        <a:xfrm>
          <a:off x="3867150" y="28403550"/>
          <a:ext cx="76200" cy="314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171450</xdr:colOff>
      <xdr:row>115</xdr:row>
      <xdr:rowOff>0</xdr:rowOff>
    </xdr:from>
    <xdr:ext cx="57150" cy="314325"/>
    <xdr:sp macro="" textlink="">
      <xdr:nvSpPr>
        <xdr:cNvPr id="2543" name="Text Box 39"/>
        <xdr:cNvSpPr txBox="1">
          <a:spLocks noChangeArrowheads="1"/>
        </xdr:cNvSpPr>
      </xdr:nvSpPr>
      <xdr:spPr bwMode="auto">
        <a:xfrm>
          <a:off x="2447925" y="28403550"/>
          <a:ext cx="57150" cy="314325"/>
        </a:xfrm>
        <a:prstGeom prst="rect">
          <a:avLst/>
        </a:prstGeom>
        <a:noFill/>
        <a:ln w="9525">
          <a:noFill/>
        </a:ln>
      </xdr:spPr>
    </xdr:sp>
    <xdr:clientData/>
  </xdr:oneCellAnchor>
  <xdr:twoCellAnchor>
    <xdr:from>
      <xdr:col>9</xdr:col>
      <xdr:colOff>0</xdr:colOff>
      <xdr:row>1</xdr:row>
      <xdr:rowOff>0</xdr:rowOff>
    </xdr:from>
    <xdr:to>
      <xdr:col>9</xdr:col>
      <xdr:colOff>0</xdr:colOff>
      <xdr:row>1</xdr:row>
      <xdr:rowOff>0</xdr:rowOff>
    </xdr:to>
    <xdr:sp macro="" textlink="">
      <xdr:nvSpPr>
        <xdr:cNvPr id="2544" name="Rectangle 5"/>
        <xdr:cNvSpPr>
          <a:spLocks noChangeArrowheads="1"/>
        </xdr:cNvSpPr>
      </xdr:nvSpPr>
      <xdr:spPr bwMode="auto">
        <a:xfrm>
          <a:off x="41052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438150</xdr:colOff>
      <xdr:row>1</xdr:row>
      <xdr:rowOff>0</xdr:rowOff>
    </xdr:from>
    <xdr:to>
      <xdr:col>0</xdr:col>
      <xdr:colOff>438150</xdr:colOff>
      <xdr:row>1</xdr:row>
      <xdr:rowOff>0</xdr:rowOff>
    </xdr:to>
    <xdr:sp macro="" textlink="">
      <xdr:nvSpPr>
        <xdr:cNvPr id="2545" name="Line 8"/>
        <xdr:cNvSpPr>
          <a:spLocks noChangeShapeType="1"/>
        </xdr:cNvSpPr>
      </xdr:nvSpPr>
      <xdr:spPr bwMode="auto">
        <a:xfrm>
          <a:off x="4381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</xdr:col>
      <xdr:colOff>485775</xdr:colOff>
      <xdr:row>1</xdr:row>
      <xdr:rowOff>0</xdr:rowOff>
    </xdr:from>
    <xdr:to>
      <xdr:col>1</xdr:col>
      <xdr:colOff>438150</xdr:colOff>
      <xdr:row>1</xdr:row>
      <xdr:rowOff>0</xdr:rowOff>
    </xdr:to>
    <xdr:sp macro="" textlink="">
      <xdr:nvSpPr>
        <xdr:cNvPr id="2546" name="Rectangle 9"/>
        <xdr:cNvSpPr>
          <a:spLocks noChangeArrowheads="1"/>
        </xdr:cNvSpPr>
      </xdr:nvSpPr>
      <xdr:spPr bwMode="auto">
        <a:xfrm>
          <a:off x="104775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oneCellAnchor>
    <xdr:from>
      <xdr:col>10</xdr:col>
      <xdr:colOff>171450</xdr:colOff>
      <xdr:row>115</xdr:row>
      <xdr:rowOff>0</xdr:rowOff>
    </xdr:from>
    <xdr:ext cx="76200" cy="323850"/>
    <xdr:sp macro="" textlink="">
      <xdr:nvSpPr>
        <xdr:cNvPr id="2547" name="Text Box 36"/>
        <xdr:cNvSpPr txBox="1">
          <a:spLocks noChangeArrowheads="1"/>
        </xdr:cNvSpPr>
      </xdr:nvSpPr>
      <xdr:spPr bwMode="auto">
        <a:xfrm>
          <a:off x="4705350" y="28403550"/>
          <a:ext cx="76200" cy="323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171450</xdr:colOff>
      <xdr:row>115</xdr:row>
      <xdr:rowOff>0</xdr:rowOff>
    </xdr:from>
    <xdr:ext cx="76200" cy="323850"/>
    <xdr:sp macro="" textlink="">
      <xdr:nvSpPr>
        <xdr:cNvPr id="2548" name="Text Box 37"/>
        <xdr:cNvSpPr txBox="1">
          <a:spLocks noChangeArrowheads="1"/>
        </xdr:cNvSpPr>
      </xdr:nvSpPr>
      <xdr:spPr bwMode="auto">
        <a:xfrm>
          <a:off x="4705350" y="28403550"/>
          <a:ext cx="76200" cy="323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171450</xdr:colOff>
      <xdr:row>115</xdr:row>
      <xdr:rowOff>0</xdr:rowOff>
    </xdr:from>
    <xdr:ext cx="76200" cy="323850"/>
    <xdr:sp macro="" textlink="">
      <xdr:nvSpPr>
        <xdr:cNvPr id="2549" name="Text Box 38"/>
        <xdr:cNvSpPr txBox="1">
          <a:spLocks noChangeArrowheads="1"/>
        </xdr:cNvSpPr>
      </xdr:nvSpPr>
      <xdr:spPr bwMode="auto">
        <a:xfrm>
          <a:off x="3867150" y="28403550"/>
          <a:ext cx="76200" cy="323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171450</xdr:colOff>
      <xdr:row>115</xdr:row>
      <xdr:rowOff>0</xdr:rowOff>
    </xdr:from>
    <xdr:ext cx="57150" cy="323850"/>
    <xdr:sp macro="" textlink="">
      <xdr:nvSpPr>
        <xdr:cNvPr id="2550" name="Text Box 39"/>
        <xdr:cNvSpPr txBox="1">
          <a:spLocks noChangeArrowheads="1"/>
        </xdr:cNvSpPr>
      </xdr:nvSpPr>
      <xdr:spPr bwMode="auto">
        <a:xfrm>
          <a:off x="2447925" y="28403550"/>
          <a:ext cx="57150" cy="323850"/>
        </a:xfrm>
        <a:prstGeom prst="rect">
          <a:avLst/>
        </a:prstGeom>
        <a:noFill/>
        <a:ln w="9525">
          <a:noFill/>
        </a:ln>
      </xdr:spPr>
    </xdr:sp>
    <xdr:clientData/>
  </xdr:oneCellAnchor>
  <xdr:twoCellAnchor>
    <xdr:from>
      <xdr:col>5</xdr:col>
      <xdr:colOff>123825</xdr:colOff>
      <xdr:row>53</xdr:row>
      <xdr:rowOff>76200</xdr:rowOff>
    </xdr:from>
    <xdr:to>
      <xdr:col>5</xdr:col>
      <xdr:colOff>314325</xdr:colOff>
      <xdr:row>53</xdr:row>
      <xdr:rowOff>247650</xdr:rowOff>
    </xdr:to>
    <xdr:sp macro="" textlink="">
      <xdr:nvSpPr>
        <xdr:cNvPr id="2551" name="Rectangle 14"/>
        <xdr:cNvSpPr>
          <a:spLocks noChangeArrowheads="1"/>
        </xdr:cNvSpPr>
      </xdr:nvSpPr>
      <xdr:spPr bwMode="auto">
        <a:xfrm>
          <a:off x="2400300" y="12944475"/>
          <a:ext cx="190500" cy="171450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4</xdr:col>
      <xdr:colOff>466725</xdr:colOff>
      <xdr:row>55</xdr:row>
      <xdr:rowOff>57150</xdr:rowOff>
    </xdr:from>
    <xdr:to>
      <xdr:col>5</xdr:col>
      <xdr:colOff>171450</xdr:colOff>
      <xdr:row>55</xdr:row>
      <xdr:rowOff>228600</xdr:rowOff>
    </xdr:to>
    <xdr:sp macro="" textlink="">
      <xdr:nvSpPr>
        <xdr:cNvPr id="2552" name="Rectangle 14"/>
        <xdr:cNvSpPr>
          <a:spLocks noChangeArrowheads="1"/>
        </xdr:cNvSpPr>
      </xdr:nvSpPr>
      <xdr:spPr bwMode="auto">
        <a:xfrm>
          <a:off x="2276475" y="13373100"/>
          <a:ext cx="171450" cy="171450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6</xdr:col>
      <xdr:colOff>323850</xdr:colOff>
      <xdr:row>88</xdr:row>
      <xdr:rowOff>47625</xdr:rowOff>
    </xdr:from>
    <xdr:to>
      <xdr:col>7</xdr:col>
      <xdr:colOff>19050</xdr:colOff>
      <xdr:row>88</xdr:row>
      <xdr:rowOff>238125</xdr:rowOff>
    </xdr:to>
    <xdr:sp macro="" textlink="">
      <xdr:nvSpPr>
        <xdr:cNvPr id="2553" name="Rectangle 21"/>
        <xdr:cNvSpPr>
          <a:spLocks noChangeArrowheads="1"/>
        </xdr:cNvSpPr>
      </xdr:nvSpPr>
      <xdr:spPr bwMode="auto">
        <a:xfrm>
          <a:off x="3076575" y="22278975"/>
          <a:ext cx="1809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oneCellAnchor>
    <xdr:from>
      <xdr:col>9</xdr:col>
      <xdr:colOff>0</xdr:colOff>
      <xdr:row>131</xdr:row>
      <xdr:rowOff>171450</xdr:rowOff>
    </xdr:from>
    <xdr:ext cx="76200" cy="314325"/>
    <xdr:sp macro="" textlink="">
      <xdr:nvSpPr>
        <xdr:cNvPr id="2554" name="Text Box 22"/>
        <xdr:cNvSpPr txBox="1">
          <a:spLocks noChangeArrowheads="1"/>
        </xdr:cNvSpPr>
      </xdr:nvSpPr>
      <xdr:spPr bwMode="auto">
        <a:xfrm>
          <a:off x="4105275" y="32308800"/>
          <a:ext cx="76200" cy="314325"/>
        </a:xfrm>
        <a:prstGeom prst="rect">
          <a:avLst/>
        </a:prstGeom>
        <a:noFill/>
        <a:ln w="9525">
          <a:noFill/>
        </a:ln>
      </xdr:spPr>
    </xdr:sp>
    <xdr:clientData/>
  </xdr:oneCellAnchor>
  <xdr:twoCellAnchor>
    <xdr:from>
      <xdr:col>1</xdr:col>
      <xdr:colOff>114300</xdr:colOff>
      <xdr:row>117</xdr:row>
      <xdr:rowOff>57150</xdr:rowOff>
    </xdr:from>
    <xdr:to>
      <xdr:col>1</xdr:col>
      <xdr:colOff>371475</xdr:colOff>
      <xdr:row>117</xdr:row>
      <xdr:rowOff>247650</xdr:rowOff>
    </xdr:to>
    <xdr:sp macro="" textlink="">
      <xdr:nvSpPr>
        <xdr:cNvPr id="2071" name="Text Box 23"/>
        <xdr:cNvSpPr txBox="1">
          <a:spLocks noChangeArrowheads="1"/>
        </xdr:cNvSpPr>
      </xdr:nvSpPr>
      <xdr:spPr bwMode="auto">
        <a:xfrm>
          <a:off x="676275" y="29013150"/>
          <a:ext cx="2571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64008" tIns="27432" rIns="0" bIns="0" anchor="t" upright="1"/>
        <a:lstStyle/>
        <a:p>
          <a:pPr algn="l" rtl="1">
            <a:defRPr sz="1000"/>
          </a:pPr>
          <a:r>
            <a:rPr lang="en-US" sz="1400" b="0" i="0" strike="noStrike">
              <a:solidFill>
                <a:srgbClr val="000000"/>
              </a:solidFill>
              <a:latin typeface="Wingdings 2"/>
            </a:rPr>
            <a:t>P</a:t>
          </a:r>
        </a:p>
      </xdr:txBody>
    </xdr:sp>
    <xdr:clientData/>
  </xdr:twoCellAnchor>
  <xdr:twoCellAnchor>
    <xdr:from>
      <xdr:col>1</xdr:col>
      <xdr:colOff>114300</xdr:colOff>
      <xdr:row>119</xdr:row>
      <xdr:rowOff>57150</xdr:rowOff>
    </xdr:from>
    <xdr:to>
      <xdr:col>1</xdr:col>
      <xdr:colOff>371475</xdr:colOff>
      <xdr:row>119</xdr:row>
      <xdr:rowOff>247650</xdr:rowOff>
    </xdr:to>
    <xdr:sp macro="" textlink="">
      <xdr:nvSpPr>
        <xdr:cNvPr id="2556" name="Text Box 24"/>
        <xdr:cNvSpPr txBox="1">
          <a:spLocks noChangeArrowheads="1"/>
        </xdr:cNvSpPr>
      </xdr:nvSpPr>
      <xdr:spPr bwMode="auto">
        <a:xfrm>
          <a:off x="676275" y="29451300"/>
          <a:ext cx="2571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1</xdr:col>
      <xdr:colOff>114300</xdr:colOff>
      <xdr:row>120</xdr:row>
      <xdr:rowOff>38100</xdr:rowOff>
    </xdr:from>
    <xdr:to>
      <xdr:col>1</xdr:col>
      <xdr:colOff>371475</xdr:colOff>
      <xdr:row>120</xdr:row>
      <xdr:rowOff>228600</xdr:rowOff>
    </xdr:to>
    <xdr:sp macro="" textlink="">
      <xdr:nvSpPr>
        <xdr:cNvPr id="2557" name="Text Box 25"/>
        <xdr:cNvSpPr txBox="1">
          <a:spLocks noChangeArrowheads="1"/>
        </xdr:cNvSpPr>
      </xdr:nvSpPr>
      <xdr:spPr bwMode="auto">
        <a:xfrm>
          <a:off x="676275" y="29708475"/>
          <a:ext cx="2571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1</xdr:col>
      <xdr:colOff>123825</xdr:colOff>
      <xdr:row>125</xdr:row>
      <xdr:rowOff>66675</xdr:rowOff>
    </xdr:from>
    <xdr:to>
      <xdr:col>1</xdr:col>
      <xdr:colOff>381000</xdr:colOff>
      <xdr:row>125</xdr:row>
      <xdr:rowOff>257175</xdr:rowOff>
    </xdr:to>
    <xdr:sp macro="" textlink="">
      <xdr:nvSpPr>
        <xdr:cNvPr id="2558" name="Text Box 26"/>
        <xdr:cNvSpPr txBox="1">
          <a:spLocks noChangeArrowheads="1"/>
        </xdr:cNvSpPr>
      </xdr:nvSpPr>
      <xdr:spPr bwMode="auto">
        <a:xfrm>
          <a:off x="685800" y="30775275"/>
          <a:ext cx="2571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1</xdr:col>
      <xdr:colOff>123825</xdr:colOff>
      <xdr:row>126</xdr:row>
      <xdr:rowOff>57150</xdr:rowOff>
    </xdr:from>
    <xdr:to>
      <xdr:col>1</xdr:col>
      <xdr:colOff>381000</xdr:colOff>
      <xdr:row>126</xdr:row>
      <xdr:rowOff>247650</xdr:rowOff>
    </xdr:to>
    <xdr:sp macro="" textlink="">
      <xdr:nvSpPr>
        <xdr:cNvPr id="2559" name="Text Box 27"/>
        <xdr:cNvSpPr txBox="1">
          <a:spLocks noChangeArrowheads="1"/>
        </xdr:cNvSpPr>
      </xdr:nvSpPr>
      <xdr:spPr bwMode="auto">
        <a:xfrm>
          <a:off x="685800" y="31041975"/>
          <a:ext cx="2571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8</xdr:col>
      <xdr:colOff>409575</xdr:colOff>
      <xdr:row>128</xdr:row>
      <xdr:rowOff>57150</xdr:rowOff>
    </xdr:from>
    <xdr:to>
      <xdr:col>8</xdr:col>
      <xdr:colOff>409575</xdr:colOff>
      <xdr:row>128</xdr:row>
      <xdr:rowOff>257175</xdr:rowOff>
    </xdr:to>
    <xdr:sp macro="" textlink="">
      <xdr:nvSpPr>
        <xdr:cNvPr id="2560" name="Text Box 28"/>
        <xdr:cNvSpPr txBox="1">
          <a:spLocks noChangeArrowheads="1"/>
        </xdr:cNvSpPr>
      </xdr:nvSpPr>
      <xdr:spPr bwMode="auto">
        <a:xfrm>
          <a:off x="4105275" y="31480125"/>
          <a:ext cx="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5</xdr:col>
      <xdr:colOff>0</xdr:colOff>
      <xdr:row>130</xdr:row>
      <xdr:rowOff>76200</xdr:rowOff>
    </xdr:from>
    <xdr:to>
      <xdr:col>6</xdr:col>
      <xdr:colOff>0</xdr:colOff>
      <xdr:row>130</xdr:row>
      <xdr:rowOff>238125</xdr:rowOff>
    </xdr:to>
    <xdr:sp macro="" textlink="">
      <xdr:nvSpPr>
        <xdr:cNvPr id="2561" name="Text Box 29"/>
        <xdr:cNvSpPr txBox="1">
          <a:spLocks noChangeArrowheads="1"/>
        </xdr:cNvSpPr>
      </xdr:nvSpPr>
      <xdr:spPr bwMode="auto">
        <a:xfrm>
          <a:off x="2276475" y="31937325"/>
          <a:ext cx="476250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4</xdr:col>
      <xdr:colOff>466725</xdr:colOff>
      <xdr:row>131</xdr:row>
      <xdr:rowOff>76200</xdr:rowOff>
    </xdr:from>
    <xdr:to>
      <xdr:col>5</xdr:col>
      <xdr:colOff>323850</xdr:colOff>
      <xdr:row>131</xdr:row>
      <xdr:rowOff>238125</xdr:rowOff>
    </xdr:to>
    <xdr:sp macro="" textlink="">
      <xdr:nvSpPr>
        <xdr:cNvPr id="2562" name="Text Box 30"/>
        <xdr:cNvSpPr txBox="1">
          <a:spLocks noChangeArrowheads="1"/>
        </xdr:cNvSpPr>
      </xdr:nvSpPr>
      <xdr:spPr bwMode="auto">
        <a:xfrm>
          <a:off x="2276475" y="32213550"/>
          <a:ext cx="323850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5</xdr:col>
      <xdr:colOff>9525</xdr:colOff>
      <xdr:row>132</xdr:row>
      <xdr:rowOff>76200</xdr:rowOff>
    </xdr:from>
    <xdr:to>
      <xdr:col>6</xdr:col>
      <xdr:colOff>9525</xdr:colOff>
      <xdr:row>132</xdr:row>
      <xdr:rowOff>238125</xdr:rowOff>
    </xdr:to>
    <xdr:sp macro="" textlink="">
      <xdr:nvSpPr>
        <xdr:cNvPr id="2563" name="Text Box 31"/>
        <xdr:cNvSpPr txBox="1">
          <a:spLocks noChangeArrowheads="1"/>
        </xdr:cNvSpPr>
      </xdr:nvSpPr>
      <xdr:spPr bwMode="auto">
        <a:xfrm>
          <a:off x="2286000" y="32489775"/>
          <a:ext cx="476250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5</xdr:col>
      <xdr:colOff>0</xdr:colOff>
      <xdr:row>135</xdr:row>
      <xdr:rowOff>38100</xdr:rowOff>
    </xdr:from>
    <xdr:to>
      <xdr:col>6</xdr:col>
      <xdr:colOff>38100</xdr:colOff>
      <xdr:row>135</xdr:row>
      <xdr:rowOff>266700</xdr:rowOff>
    </xdr:to>
    <xdr:sp macro="" textlink="">
      <xdr:nvSpPr>
        <xdr:cNvPr id="2564" name="Text Box 32"/>
        <xdr:cNvSpPr txBox="1">
          <a:spLocks noChangeArrowheads="1"/>
        </xdr:cNvSpPr>
      </xdr:nvSpPr>
      <xdr:spPr bwMode="auto">
        <a:xfrm>
          <a:off x="2276475" y="33166050"/>
          <a:ext cx="514350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5</xdr:col>
      <xdr:colOff>0</xdr:colOff>
      <xdr:row>136</xdr:row>
      <xdr:rowOff>47625</xdr:rowOff>
    </xdr:from>
    <xdr:to>
      <xdr:col>6</xdr:col>
      <xdr:colOff>38100</xdr:colOff>
      <xdr:row>137</xdr:row>
      <xdr:rowOff>28575</xdr:rowOff>
    </xdr:to>
    <xdr:sp macro="" textlink="">
      <xdr:nvSpPr>
        <xdr:cNvPr id="2565" name="Text Box 33"/>
        <xdr:cNvSpPr txBox="1">
          <a:spLocks noChangeArrowheads="1"/>
        </xdr:cNvSpPr>
      </xdr:nvSpPr>
      <xdr:spPr bwMode="auto">
        <a:xfrm>
          <a:off x="2276475" y="33451800"/>
          <a:ext cx="51435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6</xdr:col>
      <xdr:colOff>57150</xdr:colOff>
      <xdr:row>49</xdr:row>
      <xdr:rowOff>76200</xdr:rowOff>
    </xdr:from>
    <xdr:to>
      <xdr:col>6</xdr:col>
      <xdr:colOff>247650</xdr:colOff>
      <xdr:row>49</xdr:row>
      <xdr:rowOff>276225</xdr:rowOff>
    </xdr:to>
    <xdr:sp macro="" textlink="">
      <xdr:nvSpPr>
        <xdr:cNvPr id="2566" name="Rectangle 13"/>
        <xdr:cNvSpPr>
          <a:spLocks noChangeArrowheads="1"/>
        </xdr:cNvSpPr>
      </xdr:nvSpPr>
      <xdr:spPr bwMode="auto">
        <a:xfrm>
          <a:off x="2809875" y="12182475"/>
          <a:ext cx="1905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9</xdr:col>
      <xdr:colOff>190500</xdr:colOff>
      <xdr:row>49</xdr:row>
      <xdr:rowOff>95250</xdr:rowOff>
    </xdr:from>
    <xdr:to>
      <xdr:col>9</xdr:col>
      <xdr:colOff>381000</xdr:colOff>
      <xdr:row>49</xdr:row>
      <xdr:rowOff>276225</xdr:rowOff>
    </xdr:to>
    <xdr:sp macro="" textlink="">
      <xdr:nvSpPr>
        <xdr:cNvPr id="2567" name="Rectangle 13"/>
        <xdr:cNvSpPr>
          <a:spLocks noChangeArrowheads="1"/>
        </xdr:cNvSpPr>
      </xdr:nvSpPr>
      <xdr:spPr bwMode="auto">
        <a:xfrm>
          <a:off x="4295775" y="12201525"/>
          <a:ext cx="190500" cy="180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1</xdr:col>
      <xdr:colOff>66675</xdr:colOff>
      <xdr:row>50</xdr:row>
      <xdr:rowOff>57150</xdr:rowOff>
    </xdr:from>
    <xdr:to>
      <xdr:col>1</xdr:col>
      <xdr:colOff>257175</xdr:colOff>
      <xdr:row>50</xdr:row>
      <xdr:rowOff>161925</xdr:rowOff>
    </xdr:to>
    <xdr:sp macro="" textlink="">
      <xdr:nvSpPr>
        <xdr:cNvPr id="2568" name="Rectangle 13"/>
        <xdr:cNvSpPr>
          <a:spLocks noChangeArrowheads="1"/>
        </xdr:cNvSpPr>
      </xdr:nvSpPr>
      <xdr:spPr bwMode="auto">
        <a:xfrm>
          <a:off x="628650" y="12439650"/>
          <a:ext cx="19050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9</xdr:col>
      <xdr:colOff>209550</xdr:colOff>
      <xdr:row>50</xdr:row>
      <xdr:rowOff>66675</xdr:rowOff>
    </xdr:from>
    <xdr:to>
      <xdr:col>9</xdr:col>
      <xdr:colOff>400050</xdr:colOff>
      <xdr:row>50</xdr:row>
      <xdr:rowOff>161925</xdr:rowOff>
    </xdr:to>
    <xdr:sp macro="" textlink="">
      <xdr:nvSpPr>
        <xdr:cNvPr id="2569" name="Rectangle 13"/>
        <xdr:cNvSpPr>
          <a:spLocks noChangeArrowheads="1"/>
        </xdr:cNvSpPr>
      </xdr:nvSpPr>
      <xdr:spPr bwMode="auto">
        <a:xfrm>
          <a:off x="4314825" y="12449175"/>
          <a:ext cx="19050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4</xdr:col>
      <xdr:colOff>466725</xdr:colOff>
      <xdr:row>128</xdr:row>
      <xdr:rowOff>0</xdr:rowOff>
    </xdr:from>
    <xdr:to>
      <xdr:col>5</xdr:col>
      <xdr:colOff>257175</xdr:colOff>
      <xdr:row>128</xdr:row>
      <xdr:rowOff>238125</xdr:rowOff>
    </xdr:to>
    <xdr:sp macro="" textlink="">
      <xdr:nvSpPr>
        <xdr:cNvPr id="2086" name="Text Box 38"/>
        <xdr:cNvSpPr txBox="1">
          <a:spLocks noChangeArrowheads="1"/>
        </xdr:cNvSpPr>
      </xdr:nvSpPr>
      <xdr:spPr bwMode="auto">
        <a:xfrm>
          <a:off x="2276475" y="31422975"/>
          <a:ext cx="257175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64008" tIns="27432" rIns="0" bIns="0" anchor="t" upright="1"/>
        <a:lstStyle/>
        <a:p>
          <a:pPr algn="l" rtl="1">
            <a:defRPr sz="1000"/>
          </a:pPr>
          <a:r>
            <a:rPr lang="en-US" sz="1400" b="0" i="0" strike="noStrike">
              <a:solidFill>
                <a:srgbClr val="000000"/>
              </a:solidFill>
              <a:latin typeface="Wingdings 2"/>
            </a:rPr>
            <a:t>P</a:t>
          </a:r>
        </a:p>
      </xdr:txBody>
    </xdr:sp>
    <xdr:clientData/>
  </xdr:twoCellAnchor>
  <xdr:twoCellAnchor>
    <xdr:from>
      <xdr:col>5</xdr:col>
      <xdr:colOff>0</xdr:colOff>
      <xdr:row>134</xdr:row>
      <xdr:rowOff>0</xdr:rowOff>
    </xdr:from>
    <xdr:to>
      <xdr:col>6</xdr:col>
      <xdr:colOff>28575</xdr:colOff>
      <xdr:row>134</xdr:row>
      <xdr:rowOff>247650</xdr:rowOff>
    </xdr:to>
    <xdr:sp macro="" textlink="">
      <xdr:nvSpPr>
        <xdr:cNvPr id="2087" name="Text Box 39"/>
        <xdr:cNvSpPr txBox="1">
          <a:spLocks noChangeArrowheads="1"/>
        </xdr:cNvSpPr>
      </xdr:nvSpPr>
      <xdr:spPr bwMode="auto">
        <a:xfrm>
          <a:off x="2276475" y="32851725"/>
          <a:ext cx="50482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64008" tIns="27432" rIns="0" bIns="0" anchor="t" upright="1"/>
        <a:lstStyle/>
        <a:p>
          <a:pPr algn="l" rtl="1">
            <a:defRPr sz="1000"/>
          </a:pPr>
          <a:r>
            <a:rPr lang="en-US" sz="1400" b="0" i="0" strike="noStrike">
              <a:solidFill>
                <a:srgbClr val="000000"/>
              </a:solidFill>
              <a:latin typeface="Wingdings 2"/>
            </a:rPr>
            <a:t>P</a:t>
          </a:r>
        </a:p>
      </xdr:txBody>
    </xdr:sp>
    <xdr:clientData/>
  </xdr:twoCellAnchor>
  <xdr:twoCellAnchor>
    <xdr:from>
      <xdr:col>2</xdr:col>
      <xdr:colOff>571500</xdr:colOff>
      <xdr:row>88</xdr:row>
      <xdr:rowOff>47625</xdr:rowOff>
    </xdr:from>
    <xdr:to>
      <xdr:col>2</xdr:col>
      <xdr:colOff>762000</xdr:colOff>
      <xdr:row>88</xdr:row>
      <xdr:rowOff>238125</xdr:rowOff>
    </xdr:to>
    <xdr:sp macro="" textlink="">
      <xdr:nvSpPr>
        <xdr:cNvPr id="2088" name="Text Box 40"/>
        <xdr:cNvSpPr txBox="1">
          <a:spLocks noChangeArrowheads="1"/>
        </xdr:cNvSpPr>
      </xdr:nvSpPr>
      <xdr:spPr bwMode="auto">
        <a:xfrm>
          <a:off x="1619250" y="22278975"/>
          <a:ext cx="190500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64008" tIns="27432" rIns="0" bIns="0" anchor="t" upright="1"/>
        <a:lstStyle/>
        <a:p>
          <a:pPr algn="l" rtl="1">
            <a:defRPr sz="1000"/>
          </a:pPr>
          <a:r>
            <a:rPr lang="en-US" sz="1400" b="0" i="0" strike="noStrike">
              <a:solidFill>
                <a:srgbClr val="000000"/>
              </a:solidFill>
              <a:latin typeface="Wingdings 2"/>
            </a:rPr>
            <a:t>P</a:t>
          </a:r>
        </a:p>
      </xdr:txBody>
    </xdr:sp>
    <xdr:clientData/>
  </xdr:twoCellAnchor>
  <xdr:twoCellAnchor>
    <xdr:from>
      <xdr:col>1</xdr:col>
      <xdr:colOff>228600</xdr:colOff>
      <xdr:row>55</xdr:row>
      <xdr:rowOff>76200</xdr:rowOff>
    </xdr:from>
    <xdr:to>
      <xdr:col>1</xdr:col>
      <xdr:colOff>485775</xdr:colOff>
      <xdr:row>55</xdr:row>
      <xdr:rowOff>266700</xdr:rowOff>
    </xdr:to>
    <xdr:sp macro="" textlink="">
      <xdr:nvSpPr>
        <xdr:cNvPr id="2089" name="Text Box 41"/>
        <xdr:cNvSpPr txBox="1">
          <a:spLocks noChangeArrowheads="1"/>
        </xdr:cNvSpPr>
      </xdr:nvSpPr>
      <xdr:spPr bwMode="auto">
        <a:xfrm>
          <a:off x="790575" y="13392150"/>
          <a:ext cx="2571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64008" tIns="27432" rIns="0" bIns="0" anchor="t" upright="1"/>
        <a:lstStyle/>
        <a:p>
          <a:pPr algn="l" rtl="1">
            <a:defRPr sz="1000"/>
          </a:pPr>
          <a:r>
            <a:rPr lang="en-US" sz="1400" b="0" i="0" strike="noStrike">
              <a:solidFill>
                <a:srgbClr val="000000"/>
              </a:solidFill>
              <a:latin typeface="Wingdings 2"/>
            </a:rPr>
            <a:t>P</a:t>
          </a:r>
        </a:p>
      </xdr:txBody>
    </xdr:sp>
    <xdr:clientData/>
  </xdr:twoCellAnchor>
  <xdr:twoCellAnchor>
    <xdr:from>
      <xdr:col>1</xdr:col>
      <xdr:colOff>57150</xdr:colOff>
      <xdr:row>49</xdr:row>
      <xdr:rowOff>57150</xdr:rowOff>
    </xdr:from>
    <xdr:to>
      <xdr:col>1</xdr:col>
      <xdr:colOff>314325</xdr:colOff>
      <xdr:row>49</xdr:row>
      <xdr:rowOff>247650</xdr:rowOff>
    </xdr:to>
    <xdr:sp macro="" textlink="">
      <xdr:nvSpPr>
        <xdr:cNvPr id="2090" name="Text Box 42"/>
        <xdr:cNvSpPr txBox="1">
          <a:spLocks noChangeArrowheads="1"/>
        </xdr:cNvSpPr>
      </xdr:nvSpPr>
      <xdr:spPr bwMode="auto">
        <a:xfrm>
          <a:off x="619125" y="12163425"/>
          <a:ext cx="2571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64008" tIns="27432" rIns="0" bIns="0" anchor="t" upright="1"/>
        <a:lstStyle/>
        <a:p>
          <a:pPr algn="l" rtl="1">
            <a:defRPr sz="1000"/>
          </a:pPr>
          <a:r>
            <a:rPr lang="en-US" sz="1400" b="0" i="0" strike="noStrike">
              <a:solidFill>
                <a:srgbClr val="000000"/>
              </a:solidFill>
              <a:latin typeface="Wingdings 2"/>
            </a:rPr>
            <a:t>P</a:t>
          </a:r>
        </a:p>
      </xdr:txBody>
    </xdr:sp>
    <xdr:clientData/>
  </xdr:twoCellAnchor>
  <xdr:twoCellAnchor>
    <xdr:from>
      <xdr:col>1</xdr:col>
      <xdr:colOff>123825</xdr:colOff>
      <xdr:row>124</xdr:row>
      <xdr:rowOff>57150</xdr:rowOff>
    </xdr:from>
    <xdr:to>
      <xdr:col>1</xdr:col>
      <xdr:colOff>371475</xdr:colOff>
      <xdr:row>124</xdr:row>
      <xdr:rowOff>247650</xdr:rowOff>
    </xdr:to>
    <xdr:sp macro="" textlink="">
      <xdr:nvSpPr>
        <xdr:cNvPr id="2091" name="Text Box 43"/>
        <xdr:cNvSpPr txBox="1">
          <a:spLocks noChangeArrowheads="1"/>
        </xdr:cNvSpPr>
      </xdr:nvSpPr>
      <xdr:spPr bwMode="auto">
        <a:xfrm>
          <a:off x="685800" y="30489525"/>
          <a:ext cx="247650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64008" tIns="27432" rIns="0" bIns="0" anchor="t" upright="1"/>
        <a:lstStyle/>
        <a:p>
          <a:pPr algn="l" rtl="1">
            <a:defRPr sz="1000"/>
          </a:pPr>
          <a:r>
            <a:rPr lang="en-US" sz="1400" b="0" i="0" strike="noStrike">
              <a:solidFill>
                <a:srgbClr val="000000"/>
              </a:solidFill>
              <a:latin typeface="Wingdings 2"/>
            </a:rPr>
            <a:t>P</a:t>
          </a:r>
        </a:p>
      </xdr:txBody>
    </xdr:sp>
    <xdr:clientData/>
  </xdr:twoCellAnchor>
  <xdr:twoCellAnchor>
    <xdr:from>
      <xdr:col>1</xdr:col>
      <xdr:colOff>171450</xdr:colOff>
      <xdr:row>53</xdr:row>
      <xdr:rowOff>85725</xdr:rowOff>
    </xdr:from>
    <xdr:to>
      <xdr:col>1</xdr:col>
      <xdr:colOff>485775</xdr:colOff>
      <xdr:row>53</xdr:row>
      <xdr:rowOff>276225</xdr:rowOff>
    </xdr:to>
    <xdr:sp macro="" textlink="">
      <xdr:nvSpPr>
        <xdr:cNvPr id="2092" name="Text Box 44"/>
        <xdr:cNvSpPr txBox="1">
          <a:spLocks noChangeArrowheads="1"/>
        </xdr:cNvSpPr>
      </xdr:nvSpPr>
      <xdr:spPr bwMode="auto">
        <a:xfrm>
          <a:off x="733425" y="12954000"/>
          <a:ext cx="31432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64008" tIns="27432" rIns="0" bIns="0" anchor="t" upright="1"/>
        <a:lstStyle/>
        <a:p>
          <a:pPr algn="l" rtl="1">
            <a:defRPr sz="1000"/>
          </a:pPr>
          <a:r>
            <a:rPr lang="en-US" sz="1400" b="0" i="0" strike="noStrike">
              <a:solidFill>
                <a:srgbClr val="000000"/>
              </a:solidFill>
              <a:latin typeface="Wingdings 2"/>
            </a:rPr>
            <a:t>P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3429000</xdr:colOff>
      <xdr:row>139</xdr:row>
      <xdr:rowOff>114300</xdr:rowOff>
    </xdr:from>
    <xdr:ext cx="752475" cy="209550"/>
    <xdr:sp macro="" textlink="">
      <xdr:nvSpPr>
        <xdr:cNvPr id="1191" name="Text Box 1"/>
        <xdr:cNvSpPr txBox="1">
          <a:spLocks noChangeArrowheads="1"/>
        </xdr:cNvSpPr>
      </xdr:nvSpPr>
      <xdr:spPr bwMode="auto">
        <a:xfrm>
          <a:off x="3429000" y="24822150"/>
          <a:ext cx="752475" cy="209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66675</xdr:colOff>
      <xdr:row>139</xdr:row>
      <xdr:rowOff>152400</xdr:rowOff>
    </xdr:from>
    <xdr:ext cx="1000125" cy="257175"/>
    <xdr:sp macro="" textlink="">
      <xdr:nvSpPr>
        <xdr:cNvPr id="1192" name="Text Box 2"/>
        <xdr:cNvSpPr txBox="1">
          <a:spLocks noChangeArrowheads="1"/>
        </xdr:cNvSpPr>
      </xdr:nvSpPr>
      <xdr:spPr bwMode="auto">
        <a:xfrm>
          <a:off x="3990975" y="24860250"/>
          <a:ext cx="1000125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28575</xdr:colOff>
      <xdr:row>137</xdr:row>
      <xdr:rowOff>161925</xdr:rowOff>
    </xdr:from>
    <xdr:ext cx="876300" cy="161925"/>
    <xdr:sp macro="" textlink="">
      <xdr:nvSpPr>
        <xdr:cNvPr id="1193" name="Text Box 3"/>
        <xdr:cNvSpPr txBox="1">
          <a:spLocks noChangeArrowheads="1"/>
        </xdr:cNvSpPr>
      </xdr:nvSpPr>
      <xdr:spPr bwMode="auto">
        <a:xfrm>
          <a:off x="4514850" y="24545925"/>
          <a:ext cx="876300" cy="161925"/>
        </a:xfrm>
        <a:prstGeom prst="rect">
          <a:avLst/>
        </a:prstGeom>
        <a:noFill/>
        <a:ln w="9525">
          <a:noFill/>
        </a:ln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63</xdr:row>
      <xdr:rowOff>0</xdr:rowOff>
    </xdr:from>
    <xdr:to>
      <xdr:col>3</xdr:col>
      <xdr:colOff>123825</xdr:colOff>
      <xdr:row>63</xdr:row>
      <xdr:rowOff>0</xdr:rowOff>
    </xdr:to>
    <xdr:sp macro="" textlink="">
      <xdr:nvSpPr>
        <xdr:cNvPr id="3103" name="AutoShape 13"/>
        <xdr:cNvSpPr>
          <a:spLocks/>
        </xdr:cNvSpPr>
      </xdr:nvSpPr>
      <xdr:spPr bwMode="auto">
        <a:xfrm>
          <a:off x="5200650" y="10201275"/>
          <a:ext cx="7620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3</xdr:col>
      <xdr:colOff>123825</xdr:colOff>
      <xdr:row>74</xdr:row>
      <xdr:rowOff>66675</xdr:rowOff>
    </xdr:from>
    <xdr:to>
      <xdr:col>3</xdr:col>
      <xdr:colOff>209550</xdr:colOff>
      <xdr:row>88</xdr:row>
      <xdr:rowOff>161925</xdr:rowOff>
    </xdr:to>
    <xdr:sp macro="" textlink="">
      <xdr:nvSpPr>
        <xdr:cNvPr id="3104" name="AutoShape 14"/>
        <xdr:cNvSpPr>
          <a:spLocks/>
        </xdr:cNvSpPr>
      </xdr:nvSpPr>
      <xdr:spPr bwMode="auto">
        <a:xfrm>
          <a:off x="5276850" y="12049125"/>
          <a:ext cx="85725" cy="2362200"/>
        </a:xfrm>
        <a:prstGeom prst="rightBrace">
          <a:avLst>
            <a:gd name="adj1" fmla="val 347846"/>
            <a:gd name="adj2" fmla="val 50000"/>
          </a:avLst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3604;&#3609;&#3633;&#3618;%2053\&#3650;&#3588;&#3619;&#3591;&#3585;&#3634;&#3619;&#3614;&#3633;&#3602;&#3609;&#3634;&#3585;&#3621;&#3640;&#3656;&#3617;&#3592;&#3633;&#3591;&#3627;&#3623;&#3633;&#3604;%20&#3611;&#3637;%20%2054%20(31%20&#3614;&#3588;%2053)\&#3650;&#3588;&#3619;&#3591;&#3585;&#3634;&#3619;&#3614;&#3633;&#3602;&#3609;&#3634;&#3585;&#3621;&#3640;&#3656;&#3617;&#3592;&#3633;&#3591;&#3627;&#3623;&#3633;&#3604;%20&#3611;&#3637;%20%2053%20%20&#3649;&#3618;&#3585;&#3592;&#3633;&#3591;&#3627;&#3623;&#3633;&#3604;\&#3650;&#3588;&#3619;&#3591;&#3585;&#3634;&#3619;&#3626;&#3656;&#3591;&#3648;&#3626;&#3619;&#3636;&#3617;&#3585;&#3634;&#3619;&#3612;&#3621;&#3636;&#3605;&#3586;&#3657;&#3634;&#3623;&#3627;&#3629;&#3617;&#3617;&#3632;&#3621;&#3636;&#3648;&#3594;&#3636;&#3591;&#3585;&#3634;&#3619;&#3588;&#3657;&#3634;&#3588;&#3619;&#3610;&#3623;&#3591;&#3592;&#3619;(&#3649;&#3618;&#3585;&#3592;&#3633;&#3591;&#3627;&#3623;&#3633;&#3604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แจกแจงรายละเอียด"/>
      <sheetName val="อุบลฯ"/>
      <sheetName val="ศรีสะเกษ"/>
      <sheetName val="ยโสธร"/>
      <sheetName val="อำนาจ"/>
      <sheetName val="รวม"/>
    </sheetNames>
    <sheetDataSet>
      <sheetData sheetId="0" refreshError="1"/>
      <sheetData sheetId="1" refreshError="1"/>
      <sheetData sheetId="2" refreshError="1"/>
      <sheetData sheetId="3" refreshError="1">
        <row r="106">
          <cell r="D106">
            <v>200000</v>
          </cell>
        </row>
      </sheetData>
      <sheetData sheetId="4" refreshError="1">
        <row r="106">
          <cell r="D106">
            <v>100000</v>
          </cell>
        </row>
      </sheetData>
      <sheetData sheetId="5" refreshError="1"/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1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153"/>
  <sheetViews>
    <sheetView tabSelected="1" workbookViewId="0" topLeftCell="A3">
      <selection activeCell="R107" sqref="R107"/>
    </sheetView>
  </sheetViews>
  <sheetFormatPr defaultColWidth="9.140625" defaultRowHeight="12.75"/>
  <cols>
    <col min="1" max="1" width="8.421875" style="5" customWidth="1"/>
    <col min="2" max="2" width="7.28125" style="5" customWidth="1"/>
    <col min="3" max="3" width="11.421875" style="5" customWidth="1"/>
    <col min="4" max="4" width="0.5625" style="5" hidden="1" customWidth="1"/>
    <col min="5" max="5" width="7.00390625" style="5" customWidth="1"/>
    <col min="6" max="6" width="7.140625" style="5" customWidth="1"/>
    <col min="7" max="7" width="7.28125" style="5" customWidth="1"/>
    <col min="8" max="8" width="6.8515625" style="5" customWidth="1"/>
    <col min="9" max="9" width="6.140625" style="5" customWidth="1"/>
    <col min="10" max="10" width="6.421875" style="5" customWidth="1"/>
    <col min="11" max="11" width="37.421875" style="6" customWidth="1"/>
    <col min="12" max="12" width="1.7109375" style="6" hidden="1" customWidth="1"/>
    <col min="13" max="13" width="12.28125" style="5" hidden="1" customWidth="1"/>
    <col min="14" max="14" width="0.85546875" style="5" hidden="1" customWidth="1"/>
    <col min="15" max="15" width="12.00390625" style="5" hidden="1" customWidth="1"/>
    <col min="16" max="16" width="0.5625" style="5" hidden="1" customWidth="1"/>
    <col min="17" max="16384" width="9.140625" style="5" customWidth="1"/>
  </cols>
  <sheetData>
    <row r="1" ht="12.75" hidden="1"/>
    <row r="2" spans="13:15" ht="21.75" customHeight="1" hidden="1">
      <c r="M2" s="234"/>
      <c r="N2" s="234"/>
      <c r="O2" s="234"/>
    </row>
    <row r="3" spans="1:14" ht="24" customHeight="1">
      <c r="A3" s="7" t="s">
        <v>49</v>
      </c>
      <c r="B3" s="8"/>
      <c r="C3" s="8"/>
      <c r="D3" s="8"/>
      <c r="E3" s="8"/>
      <c r="F3" s="9"/>
      <c r="G3" s="9"/>
      <c r="H3" s="9"/>
      <c r="I3" s="5" t="s">
        <v>50</v>
      </c>
      <c r="K3" s="10"/>
      <c r="L3" s="10"/>
      <c r="M3" s="11"/>
      <c r="N3" s="11"/>
    </row>
    <row r="4" spans="1:14" ht="19.5" customHeight="1">
      <c r="A4" s="12"/>
      <c r="B4" s="13"/>
      <c r="C4" s="13"/>
      <c r="D4" s="13"/>
      <c r="E4" s="13"/>
      <c r="F4" s="13"/>
      <c r="G4" s="13"/>
      <c r="H4" s="13"/>
      <c r="I4" s="14"/>
      <c r="J4" s="14"/>
      <c r="M4" s="6"/>
      <c r="N4" s="6"/>
    </row>
    <row r="5" spans="1:14" ht="12.75">
      <c r="A5" s="15" t="s">
        <v>310</v>
      </c>
      <c r="B5" s="6"/>
      <c r="C5" s="6"/>
      <c r="D5" s="6"/>
      <c r="E5" s="6"/>
      <c r="F5" s="6"/>
      <c r="H5" s="6"/>
      <c r="I5" s="9"/>
      <c r="J5" s="222" t="s">
        <v>51</v>
      </c>
      <c r="K5" s="17" t="s">
        <v>311</v>
      </c>
      <c r="L5" s="18"/>
      <c r="M5" s="15" t="s">
        <v>52</v>
      </c>
      <c r="N5" s="6"/>
    </row>
    <row r="6" spans="1:15" ht="20.25" customHeight="1">
      <c r="A6" s="19" t="s">
        <v>53</v>
      </c>
      <c r="C6" s="19"/>
      <c r="D6" s="19"/>
      <c r="E6" s="19"/>
      <c r="F6" s="13"/>
      <c r="G6" s="19" t="s">
        <v>54</v>
      </c>
      <c r="H6" s="13"/>
      <c r="I6" s="19"/>
      <c r="J6" s="19"/>
      <c r="K6" s="19"/>
      <c r="M6" s="15"/>
      <c r="N6" s="15"/>
      <c r="O6" s="9"/>
    </row>
    <row r="7" spans="1:14" ht="17.25" customHeight="1">
      <c r="A7" s="19" t="s">
        <v>55</v>
      </c>
      <c r="C7" s="13"/>
      <c r="D7" s="13"/>
      <c r="E7" s="15"/>
      <c r="F7" s="13"/>
      <c r="G7" s="15" t="s">
        <v>56</v>
      </c>
      <c r="H7" s="13"/>
      <c r="I7" s="14"/>
      <c r="J7" s="14"/>
      <c r="M7" s="6"/>
      <c r="N7" s="6"/>
    </row>
    <row r="8" spans="1:14" ht="23.25" customHeight="1">
      <c r="A8" s="19" t="s">
        <v>57</v>
      </c>
      <c r="C8" s="13"/>
      <c r="D8" s="13"/>
      <c r="E8" s="20"/>
      <c r="F8" s="13"/>
      <c r="G8" s="13"/>
      <c r="H8" s="13"/>
      <c r="I8" s="14"/>
      <c r="J8" s="14"/>
      <c r="M8" s="6"/>
      <c r="N8" s="6"/>
    </row>
    <row r="9" spans="1:14" ht="23.25" customHeight="1">
      <c r="A9" s="19"/>
      <c r="B9" s="9" t="s">
        <v>58</v>
      </c>
      <c r="C9" s="13"/>
      <c r="D9" s="13"/>
      <c r="E9" s="20"/>
      <c r="F9" s="13"/>
      <c r="G9" s="13"/>
      <c r="H9" s="13"/>
      <c r="I9" s="14"/>
      <c r="J9" s="14"/>
      <c r="M9" s="6"/>
      <c r="N9" s="6"/>
    </row>
    <row r="10" spans="1:19" ht="23.25" customHeight="1">
      <c r="A10" s="11"/>
      <c r="B10" s="11" t="s">
        <v>59</v>
      </c>
      <c r="C10" s="11"/>
      <c r="D10" s="11"/>
      <c r="E10" s="11"/>
      <c r="F10" s="11"/>
      <c r="G10" s="11"/>
      <c r="H10" s="11"/>
      <c r="I10" s="11"/>
      <c r="J10" s="21"/>
      <c r="K10" s="21"/>
      <c r="L10" s="22"/>
      <c r="M10" s="22"/>
      <c r="N10" s="11"/>
      <c r="O10" s="11"/>
      <c r="P10" s="11"/>
      <c r="Q10" s="11"/>
      <c r="R10" s="11"/>
      <c r="S10" s="11"/>
    </row>
    <row r="11" spans="1:19" ht="23.25" customHeight="1">
      <c r="A11" s="11" t="s">
        <v>60</v>
      </c>
      <c r="B11" s="11"/>
      <c r="C11" s="11"/>
      <c r="D11" s="11"/>
      <c r="E11" s="11"/>
      <c r="F11" s="11"/>
      <c r="G11" s="11"/>
      <c r="H11" s="11"/>
      <c r="I11" s="11"/>
      <c r="J11" s="21"/>
      <c r="K11" s="21"/>
      <c r="L11" s="22"/>
      <c r="M11" s="22"/>
      <c r="N11" s="11"/>
      <c r="O11" s="11"/>
      <c r="P11" s="11"/>
      <c r="Q11" s="11"/>
      <c r="R11" s="11"/>
      <c r="S11" s="11"/>
    </row>
    <row r="12" spans="1:19" ht="23.25" customHeight="1">
      <c r="A12" s="22" t="s">
        <v>61</v>
      </c>
      <c r="B12" s="11"/>
      <c r="C12" s="11"/>
      <c r="D12" s="11"/>
      <c r="E12" s="11"/>
      <c r="F12" s="11"/>
      <c r="G12" s="11"/>
      <c r="H12" s="11"/>
      <c r="I12" s="11"/>
      <c r="J12" s="21"/>
      <c r="K12" s="21"/>
      <c r="L12" s="22"/>
      <c r="M12" s="22"/>
      <c r="N12" s="11"/>
      <c r="O12" s="11"/>
      <c r="P12" s="11"/>
      <c r="Q12" s="11"/>
      <c r="R12" s="11"/>
      <c r="S12" s="11"/>
    </row>
    <row r="13" spans="1:19" ht="23.25" customHeight="1">
      <c r="A13" s="11" t="s">
        <v>62</v>
      </c>
      <c r="B13" s="11"/>
      <c r="C13" s="11"/>
      <c r="D13" s="11"/>
      <c r="E13" s="11"/>
      <c r="F13" s="11"/>
      <c r="G13" s="11"/>
      <c r="H13" s="11"/>
      <c r="I13" s="11"/>
      <c r="J13" s="21"/>
      <c r="K13" s="21"/>
      <c r="L13" s="22"/>
      <c r="M13" s="22"/>
      <c r="N13" s="11"/>
      <c r="O13" s="11"/>
      <c r="P13" s="11"/>
      <c r="Q13" s="11"/>
      <c r="R13" s="11"/>
      <c r="S13" s="11"/>
    </row>
    <row r="14" spans="1:19" ht="23.25" customHeight="1">
      <c r="A14" s="23" t="s">
        <v>63</v>
      </c>
      <c r="B14" s="11"/>
      <c r="C14" s="11"/>
      <c r="D14" s="11"/>
      <c r="E14" s="11"/>
      <c r="F14" s="11"/>
      <c r="G14" s="11"/>
      <c r="H14" s="11"/>
      <c r="I14" s="11"/>
      <c r="J14" s="21"/>
      <c r="K14" s="21"/>
      <c r="L14" s="22"/>
      <c r="M14" s="22"/>
      <c r="N14" s="11"/>
      <c r="O14" s="11"/>
      <c r="P14" s="11"/>
      <c r="Q14" s="11"/>
      <c r="R14" s="11"/>
      <c r="S14" s="11"/>
    </row>
    <row r="15" spans="1:19" ht="23.25" customHeight="1">
      <c r="A15" s="11" t="s">
        <v>64</v>
      </c>
      <c r="B15" s="11"/>
      <c r="C15" s="11"/>
      <c r="D15" s="11"/>
      <c r="E15" s="11"/>
      <c r="F15" s="11"/>
      <c r="G15" s="11"/>
      <c r="H15" s="11"/>
      <c r="I15" s="11"/>
      <c r="J15" s="21"/>
      <c r="K15" s="21"/>
      <c r="L15" s="22"/>
      <c r="M15" s="22"/>
      <c r="N15" s="11"/>
      <c r="O15" s="11"/>
      <c r="P15" s="11"/>
      <c r="Q15" s="11"/>
      <c r="R15" s="11"/>
      <c r="S15" s="11"/>
    </row>
    <row r="16" spans="1:19" ht="23.25" customHeight="1">
      <c r="A16" s="11" t="s">
        <v>65</v>
      </c>
      <c r="B16" s="11"/>
      <c r="C16" s="11"/>
      <c r="D16" s="11"/>
      <c r="E16" s="11"/>
      <c r="F16" s="11"/>
      <c r="G16" s="11"/>
      <c r="H16" s="11"/>
      <c r="I16" s="11"/>
      <c r="J16" s="21"/>
      <c r="K16" s="21"/>
      <c r="L16" s="22"/>
      <c r="M16" s="22"/>
      <c r="N16" s="11"/>
      <c r="O16" s="11"/>
      <c r="P16" s="11"/>
      <c r="Q16" s="11"/>
      <c r="R16" s="11"/>
      <c r="S16" s="11"/>
    </row>
    <row r="17" spans="1:19" ht="23.25" customHeight="1">
      <c r="A17" s="11" t="s">
        <v>66</v>
      </c>
      <c r="B17" s="11"/>
      <c r="C17" s="11"/>
      <c r="D17" s="11"/>
      <c r="E17" s="11"/>
      <c r="F17" s="11"/>
      <c r="G17" s="11"/>
      <c r="H17" s="11"/>
      <c r="I17" s="11"/>
      <c r="J17" s="21"/>
      <c r="K17" s="21"/>
      <c r="L17" s="22"/>
      <c r="M17" s="22"/>
      <c r="N17" s="11"/>
      <c r="O17" s="11"/>
      <c r="P17" s="11"/>
      <c r="Q17" s="11"/>
      <c r="R17" s="11"/>
      <c r="S17" s="11"/>
    </row>
    <row r="18" spans="1:19" ht="23.25" customHeight="1">
      <c r="A18" s="235" t="s">
        <v>67</v>
      </c>
      <c r="B18" s="235"/>
      <c r="C18" s="235"/>
      <c r="D18" s="235"/>
      <c r="E18" s="235"/>
      <c r="F18" s="235"/>
      <c r="G18" s="235"/>
      <c r="H18" s="235"/>
      <c r="I18" s="235"/>
      <c r="J18" s="235"/>
      <c r="K18" s="235"/>
      <c r="L18" s="235"/>
      <c r="M18" s="235"/>
      <c r="N18" s="235"/>
      <c r="O18" s="235"/>
      <c r="P18" s="11"/>
      <c r="Q18" s="11"/>
      <c r="R18" s="11"/>
      <c r="S18" s="11"/>
    </row>
    <row r="19" spans="2:19" ht="23.25" customHeight="1">
      <c r="B19" s="24" t="s">
        <v>68</v>
      </c>
      <c r="C19" s="11" t="s">
        <v>69</v>
      </c>
      <c r="D19" s="11"/>
      <c r="E19" s="11"/>
      <c r="F19" s="11"/>
      <c r="I19" s="11"/>
      <c r="J19" s="21"/>
      <c r="K19" s="21"/>
      <c r="L19" s="22"/>
      <c r="M19" s="22"/>
      <c r="N19" s="11"/>
      <c r="O19" s="11"/>
      <c r="P19" s="11"/>
      <c r="Q19" s="11"/>
      <c r="R19" s="11"/>
      <c r="S19" s="11"/>
    </row>
    <row r="20" spans="2:19" ht="23.25" customHeight="1">
      <c r="B20" s="24"/>
      <c r="C20" s="11" t="s">
        <v>70</v>
      </c>
      <c r="D20" s="11"/>
      <c r="E20" s="11"/>
      <c r="F20" s="11"/>
      <c r="I20" s="11"/>
      <c r="J20" s="21"/>
      <c r="K20" s="21"/>
      <c r="L20" s="22"/>
      <c r="M20" s="22"/>
      <c r="N20" s="11"/>
      <c r="O20" s="11"/>
      <c r="P20" s="11"/>
      <c r="Q20" s="11"/>
      <c r="R20" s="11"/>
      <c r="S20" s="11"/>
    </row>
    <row r="21" spans="2:19" ht="23.25" customHeight="1">
      <c r="B21" s="24" t="s">
        <v>71</v>
      </c>
      <c r="C21" s="25" t="s">
        <v>72</v>
      </c>
      <c r="D21" s="11"/>
      <c r="E21" s="11"/>
      <c r="F21" s="11"/>
      <c r="I21" s="11"/>
      <c r="J21" s="21"/>
      <c r="K21" s="21"/>
      <c r="L21" s="22"/>
      <c r="M21" s="22"/>
      <c r="N21" s="11"/>
      <c r="O21" s="11"/>
      <c r="P21" s="11"/>
      <c r="Q21" s="11"/>
      <c r="R21" s="11"/>
      <c r="S21" s="11"/>
    </row>
    <row r="22" spans="2:19" ht="23.25" customHeight="1">
      <c r="B22" s="24" t="s">
        <v>73</v>
      </c>
      <c r="C22" s="5" t="s">
        <v>74</v>
      </c>
      <c r="I22" s="11"/>
      <c r="J22" s="21"/>
      <c r="K22" s="21"/>
      <c r="L22" s="22"/>
      <c r="M22" s="22"/>
      <c r="N22" s="11"/>
      <c r="O22" s="11"/>
      <c r="P22" s="11"/>
      <c r="Q22" s="11"/>
      <c r="R22" s="11"/>
      <c r="S22" s="11"/>
    </row>
    <row r="23" spans="2:19" ht="23.25" customHeight="1">
      <c r="B23" s="24"/>
      <c r="C23" s="25" t="s">
        <v>75</v>
      </c>
      <c r="D23" s="11"/>
      <c r="E23" s="11"/>
      <c r="F23" s="11"/>
      <c r="I23" s="11"/>
      <c r="J23" s="21"/>
      <c r="K23" s="21"/>
      <c r="L23" s="22"/>
      <c r="M23" s="22"/>
      <c r="N23" s="11"/>
      <c r="O23" s="11"/>
      <c r="P23" s="11"/>
      <c r="Q23" s="11"/>
      <c r="R23" s="11"/>
      <c r="S23" s="11"/>
    </row>
    <row r="24" spans="2:19" ht="23.25" customHeight="1">
      <c r="B24" s="24" t="s">
        <v>76</v>
      </c>
      <c r="C24" s="11"/>
      <c r="D24" s="11"/>
      <c r="E24" s="11"/>
      <c r="F24" s="11"/>
      <c r="I24" s="11"/>
      <c r="J24" s="21"/>
      <c r="K24" s="21"/>
      <c r="L24" s="22"/>
      <c r="M24" s="22"/>
      <c r="N24" s="11"/>
      <c r="O24" s="11"/>
      <c r="P24" s="11"/>
      <c r="Q24" s="11"/>
      <c r="R24" s="11"/>
      <c r="S24" s="11"/>
    </row>
    <row r="25" spans="2:19" ht="23.25" customHeight="1">
      <c r="B25" s="24"/>
      <c r="C25" s="11" t="s">
        <v>77</v>
      </c>
      <c r="D25" s="11"/>
      <c r="E25" s="11"/>
      <c r="F25" s="11"/>
      <c r="I25" s="11"/>
      <c r="J25" s="21"/>
      <c r="K25" s="21"/>
      <c r="L25" s="22"/>
      <c r="M25" s="22"/>
      <c r="N25" s="11"/>
      <c r="O25" s="11"/>
      <c r="P25" s="11"/>
      <c r="Q25" s="11"/>
      <c r="R25" s="11"/>
      <c r="S25" s="11"/>
    </row>
    <row r="26" spans="2:19" ht="23.25" customHeight="1">
      <c r="B26" s="24" t="s">
        <v>78</v>
      </c>
      <c r="C26" s="11"/>
      <c r="D26" s="11"/>
      <c r="E26" s="11"/>
      <c r="F26" s="11"/>
      <c r="I26" s="11"/>
      <c r="J26" s="21"/>
      <c r="K26" s="21"/>
      <c r="L26" s="22"/>
      <c r="M26" s="22"/>
      <c r="N26" s="11"/>
      <c r="O26" s="11"/>
      <c r="P26" s="11"/>
      <c r="Q26" s="11"/>
      <c r="R26" s="11"/>
      <c r="S26" s="11"/>
    </row>
    <row r="27" spans="2:19" ht="23.25" customHeight="1">
      <c r="B27" s="24" t="s">
        <v>79</v>
      </c>
      <c r="C27" s="25" t="s">
        <v>80</v>
      </c>
      <c r="D27" s="11"/>
      <c r="E27" s="11"/>
      <c r="F27" s="11"/>
      <c r="I27" s="11"/>
      <c r="J27" s="21"/>
      <c r="K27" s="21"/>
      <c r="L27" s="22"/>
      <c r="M27" s="22"/>
      <c r="N27" s="11"/>
      <c r="O27" s="11"/>
      <c r="P27" s="11"/>
      <c r="Q27" s="11"/>
      <c r="R27" s="11"/>
      <c r="S27" s="11"/>
    </row>
    <row r="28" spans="2:19" ht="23.25" customHeight="1">
      <c r="B28" s="24"/>
      <c r="C28" s="11"/>
      <c r="D28" s="11"/>
      <c r="E28" s="11"/>
      <c r="F28" s="11"/>
      <c r="I28" s="11"/>
      <c r="J28" s="21"/>
      <c r="K28" s="21"/>
      <c r="L28" s="22"/>
      <c r="M28" s="22"/>
      <c r="N28" s="11"/>
      <c r="O28" s="11"/>
      <c r="P28" s="11"/>
      <c r="Q28" s="11"/>
      <c r="R28" s="11"/>
      <c r="S28" s="11"/>
    </row>
    <row r="29" spans="2:19" ht="23.25" customHeight="1">
      <c r="B29" s="24" t="s">
        <v>81</v>
      </c>
      <c r="C29" s="24" t="s">
        <v>82</v>
      </c>
      <c r="D29" s="11"/>
      <c r="E29" s="11"/>
      <c r="F29" s="11"/>
      <c r="I29" s="11"/>
      <c r="J29" s="21"/>
      <c r="K29" s="21"/>
      <c r="L29" s="22"/>
      <c r="M29" s="22"/>
      <c r="N29" s="11"/>
      <c r="O29" s="11"/>
      <c r="P29" s="11"/>
      <c r="Q29" s="11"/>
      <c r="R29" s="11"/>
      <c r="S29" s="11"/>
    </row>
    <row r="30" spans="1:19" ht="23.25" customHeight="1">
      <c r="A30" s="26" t="s">
        <v>83</v>
      </c>
      <c r="B30" s="24"/>
      <c r="C30" s="11"/>
      <c r="D30" s="11"/>
      <c r="E30" s="11"/>
      <c r="F30" s="11"/>
      <c r="I30" s="11"/>
      <c r="J30" s="21"/>
      <c r="K30" s="21"/>
      <c r="L30" s="22"/>
      <c r="M30" s="22"/>
      <c r="N30" s="11"/>
      <c r="O30" s="11"/>
      <c r="P30" s="11"/>
      <c r="Q30" s="11"/>
      <c r="R30" s="11"/>
      <c r="S30" s="11"/>
    </row>
    <row r="31" spans="1:19" ht="23.25" customHeight="1">
      <c r="A31" s="26" t="s">
        <v>84</v>
      </c>
      <c r="B31" s="24"/>
      <c r="C31" s="11"/>
      <c r="D31" s="11"/>
      <c r="E31" s="11"/>
      <c r="F31" s="11"/>
      <c r="I31" s="11"/>
      <c r="J31" s="11"/>
      <c r="K31" s="21"/>
      <c r="L31" s="21"/>
      <c r="M31" s="22"/>
      <c r="N31" s="22"/>
      <c r="O31" s="11"/>
      <c r="P31" s="11"/>
      <c r="Q31" s="11"/>
      <c r="R31" s="11"/>
      <c r="S31" s="11"/>
    </row>
    <row r="32" spans="1:19" ht="23.25" customHeight="1">
      <c r="A32" s="26"/>
      <c r="B32" s="11"/>
      <c r="C32" s="11"/>
      <c r="D32" s="11"/>
      <c r="E32" s="11"/>
      <c r="F32" s="11"/>
      <c r="G32" s="11"/>
      <c r="H32" s="11"/>
      <c r="I32" s="11"/>
      <c r="J32" s="11"/>
      <c r="K32" s="21"/>
      <c r="L32" s="21"/>
      <c r="M32" s="22"/>
      <c r="N32" s="22"/>
      <c r="O32" s="11"/>
      <c r="P32" s="11"/>
      <c r="Q32" s="11"/>
      <c r="R32" s="11"/>
      <c r="S32" s="11"/>
    </row>
    <row r="33" spans="1:14" ht="23.25" customHeight="1">
      <c r="A33" s="19"/>
      <c r="B33" s="22" t="s">
        <v>85</v>
      </c>
      <c r="K33" s="21"/>
      <c r="L33" s="21"/>
      <c r="M33" s="22"/>
      <c r="N33" s="22"/>
    </row>
    <row r="34" spans="2:14" ht="23.25" customHeight="1">
      <c r="B34" s="22" t="s">
        <v>207</v>
      </c>
      <c r="K34" s="5"/>
      <c r="L34" s="21"/>
      <c r="M34" s="21"/>
      <c r="N34" s="22"/>
    </row>
    <row r="35" spans="2:13" ht="19.5" customHeight="1">
      <c r="B35" s="5" t="s">
        <v>208</v>
      </c>
      <c r="C35" s="19"/>
      <c r="D35" s="22" t="s">
        <v>86</v>
      </c>
      <c r="K35" s="5"/>
      <c r="L35" s="5"/>
      <c r="M35" s="21"/>
    </row>
    <row r="36" spans="1:12" ht="12.75">
      <c r="A36" s="19"/>
      <c r="B36" s="5" t="s">
        <v>87</v>
      </c>
      <c r="K36" s="21"/>
      <c r="L36" s="22"/>
    </row>
    <row r="37" spans="1:15" ht="12.75">
      <c r="A37" s="19"/>
      <c r="B37" s="236" t="s">
        <v>209</v>
      </c>
      <c r="C37" s="236"/>
      <c r="D37" s="236"/>
      <c r="E37" s="236"/>
      <c r="F37" s="236"/>
      <c r="G37" s="236"/>
      <c r="H37" s="236"/>
      <c r="I37" s="236"/>
      <c r="J37" s="236"/>
      <c r="K37" s="236"/>
      <c r="L37" s="236"/>
      <c r="M37" s="236"/>
      <c r="N37" s="236"/>
      <c r="O37" s="236"/>
    </row>
    <row r="38" spans="1:15" ht="12.75">
      <c r="A38" s="237" t="s">
        <v>210</v>
      </c>
      <c r="B38" s="237"/>
      <c r="C38" s="237"/>
      <c r="D38" s="237"/>
      <c r="E38" s="237"/>
      <c r="F38" s="237"/>
      <c r="G38" s="237"/>
      <c r="H38" s="237"/>
      <c r="I38" s="237"/>
      <c r="J38" s="237"/>
      <c r="K38" s="237"/>
      <c r="L38" s="237"/>
      <c r="M38" s="237"/>
      <c r="N38" s="237"/>
      <c r="O38" s="237"/>
    </row>
    <row r="39" spans="1:13" ht="12.75">
      <c r="A39" s="19" t="s">
        <v>88</v>
      </c>
      <c r="B39" s="13"/>
      <c r="C39" s="13"/>
      <c r="D39" s="13"/>
      <c r="E39" s="13"/>
      <c r="F39" s="13"/>
      <c r="G39" s="13"/>
      <c r="H39" s="13"/>
      <c r="I39" s="14"/>
      <c r="J39" s="14"/>
      <c r="K39" s="27"/>
      <c r="L39" s="21"/>
      <c r="M39" s="22"/>
    </row>
    <row r="40" spans="12:13" ht="12.75">
      <c r="L40" s="21"/>
      <c r="M40" s="22"/>
    </row>
    <row r="41" spans="1:12" ht="12.75">
      <c r="A41" s="16" t="s">
        <v>89</v>
      </c>
      <c r="H41" s="28"/>
      <c r="L41" s="22"/>
    </row>
    <row r="42" spans="5:13" ht="12.75">
      <c r="E42" s="235" t="s">
        <v>90</v>
      </c>
      <c r="F42" s="235"/>
      <c r="G42" s="235"/>
      <c r="H42" s="235"/>
      <c r="I42" s="235"/>
      <c r="J42" s="235"/>
      <c r="K42" s="235"/>
      <c r="L42" s="235"/>
      <c r="M42" s="235"/>
    </row>
    <row r="43" spans="3:15" ht="12.75">
      <c r="C43" s="29" t="s">
        <v>91</v>
      </c>
      <c r="E43" s="235" t="s">
        <v>211</v>
      </c>
      <c r="F43" s="235"/>
      <c r="G43" s="235"/>
      <c r="H43" s="235"/>
      <c r="I43" s="235"/>
      <c r="J43" s="235"/>
      <c r="K43" s="235"/>
      <c r="L43" s="235"/>
      <c r="M43" s="235"/>
      <c r="N43" s="235"/>
      <c r="O43" s="235"/>
    </row>
    <row r="44" spans="6:14" ht="12.75">
      <c r="F44" s="5" t="s">
        <v>212</v>
      </c>
      <c r="I44" s="21"/>
      <c r="J44" s="21"/>
      <c r="K44" s="22"/>
      <c r="L44" s="30" t="s">
        <v>92</v>
      </c>
      <c r="M44" s="30"/>
      <c r="N44" s="30"/>
    </row>
    <row r="45" spans="1:13" ht="12.75">
      <c r="A45" s="9" t="s">
        <v>93</v>
      </c>
      <c r="I45" s="21"/>
      <c r="J45" s="21"/>
      <c r="K45" s="22"/>
      <c r="L45" s="5" t="s">
        <v>94</v>
      </c>
      <c r="M45" s="22"/>
    </row>
    <row r="46" spans="1:12" ht="25.5">
      <c r="A46" s="31"/>
      <c r="B46" s="31" t="s">
        <v>95</v>
      </c>
      <c r="C46" s="9" t="s">
        <v>96</v>
      </c>
      <c r="K46" s="22"/>
      <c r="L46" s="22"/>
    </row>
    <row r="47" spans="1:12" ht="25.5">
      <c r="A47" s="31"/>
      <c r="B47" s="31"/>
      <c r="C47" s="9" t="s">
        <v>205</v>
      </c>
      <c r="K47" s="22"/>
      <c r="L47" s="22"/>
    </row>
    <row r="48" spans="1:12" ht="21" customHeight="1">
      <c r="A48" s="31"/>
      <c r="C48" s="9" t="s">
        <v>206</v>
      </c>
      <c r="I48" s="22"/>
      <c r="J48" s="21"/>
      <c r="K48" s="22"/>
      <c r="L48" s="22"/>
    </row>
    <row r="49" spans="1:12" ht="12.75">
      <c r="A49" s="9" t="s">
        <v>97</v>
      </c>
      <c r="I49" s="21"/>
      <c r="J49" s="21"/>
      <c r="K49" s="22"/>
      <c r="L49" s="22"/>
    </row>
    <row r="50" spans="1:12" ht="21.75">
      <c r="A50" s="9"/>
      <c r="C50" s="235" t="s">
        <v>98</v>
      </c>
      <c r="D50" s="235"/>
      <c r="E50" s="235"/>
      <c r="I50" s="21" t="s">
        <v>99</v>
      </c>
      <c r="J50" s="21"/>
      <c r="K50" s="5" t="s">
        <v>92</v>
      </c>
      <c r="L50" s="22"/>
    </row>
    <row r="51" spans="1:12" ht="12.75">
      <c r="A51" s="32"/>
      <c r="B51" s="9"/>
      <c r="C51" s="11" t="s">
        <v>100</v>
      </c>
      <c r="D51" s="11"/>
      <c r="E51" s="11"/>
      <c r="F51" s="22"/>
      <c r="K51" s="30" t="s">
        <v>101</v>
      </c>
      <c r="L51" s="22"/>
    </row>
    <row r="52" spans="2:12" ht="12.75">
      <c r="B52" s="30"/>
      <c r="D52" s="22"/>
      <c r="J52" s="22"/>
      <c r="K52" s="22" t="s">
        <v>102</v>
      </c>
      <c r="L52" s="22"/>
    </row>
    <row r="53" spans="1:12" ht="12.75">
      <c r="A53" s="238" t="s">
        <v>103</v>
      </c>
      <c r="B53" s="238"/>
      <c r="C53" s="238"/>
      <c r="D53" s="238"/>
      <c r="E53" s="238"/>
      <c r="F53" s="238"/>
      <c r="I53" s="21"/>
      <c r="J53" s="21"/>
      <c r="K53" s="22"/>
      <c r="L53" s="22"/>
    </row>
    <row r="54" spans="3:12" ht="22.5">
      <c r="C54" s="5" t="s">
        <v>104</v>
      </c>
      <c r="E54" s="31"/>
      <c r="G54" s="5" t="s">
        <v>105</v>
      </c>
      <c r="I54" s="22"/>
      <c r="J54" s="21"/>
      <c r="K54" s="22"/>
      <c r="L54" s="22"/>
    </row>
    <row r="55" spans="1:12" ht="12.75">
      <c r="A55" s="238" t="s">
        <v>106</v>
      </c>
      <c r="B55" s="238"/>
      <c r="C55" s="238"/>
      <c r="D55" s="238"/>
      <c r="E55" s="238"/>
      <c r="F55" s="238"/>
      <c r="I55" s="21"/>
      <c r="J55" s="21"/>
      <c r="K55" s="22"/>
      <c r="L55" s="22"/>
    </row>
    <row r="56" spans="1:12" ht="22.5">
      <c r="A56" s="31"/>
      <c r="C56" s="22" t="s">
        <v>107</v>
      </c>
      <c r="G56" s="5" t="s">
        <v>108</v>
      </c>
      <c r="I56" s="21"/>
      <c r="J56" s="21"/>
      <c r="K56" s="22"/>
      <c r="L56" s="22"/>
    </row>
    <row r="57" spans="1:12" ht="12.75">
      <c r="A57" s="9" t="s">
        <v>335</v>
      </c>
      <c r="I57" s="21"/>
      <c r="J57" s="21"/>
      <c r="K57" s="22"/>
      <c r="L57" s="22"/>
    </row>
    <row r="58" spans="1:11" ht="22.5" customHeight="1">
      <c r="A58" s="9" t="s">
        <v>109</v>
      </c>
      <c r="I58" s="21"/>
      <c r="J58" s="21"/>
      <c r="K58" s="22"/>
    </row>
    <row r="59" spans="1:11" ht="5.25" customHeight="1" hidden="1">
      <c r="A59" s="19" t="s">
        <v>110</v>
      </c>
      <c r="I59" s="21"/>
      <c r="J59" s="21"/>
      <c r="K59" s="22"/>
    </row>
    <row r="60" spans="1:12" ht="21" customHeight="1">
      <c r="A60" s="5" t="s">
        <v>213</v>
      </c>
      <c r="I60" s="21"/>
      <c r="J60" s="21"/>
      <c r="K60" s="22"/>
      <c r="L60" s="33"/>
    </row>
    <row r="61" spans="1:12" ht="21" customHeight="1">
      <c r="A61" s="5" t="s">
        <v>214</v>
      </c>
      <c r="I61" s="21"/>
      <c r="J61" s="21"/>
      <c r="K61" s="22"/>
      <c r="L61" s="34"/>
    </row>
    <row r="62" spans="1:12" ht="21" customHeight="1">
      <c r="A62" s="5" t="s">
        <v>111</v>
      </c>
      <c r="I62" s="21"/>
      <c r="J62" s="21"/>
      <c r="K62" s="22"/>
      <c r="L62" s="35"/>
    </row>
    <row r="63" spans="1:12" ht="21" customHeight="1">
      <c r="A63" s="5" t="s">
        <v>112</v>
      </c>
      <c r="I63" s="21"/>
      <c r="J63" s="21"/>
      <c r="K63" s="22"/>
      <c r="L63" s="36"/>
    </row>
    <row r="64" spans="1:12" ht="21" customHeight="1">
      <c r="A64" s="9" t="s">
        <v>113</v>
      </c>
      <c r="I64" s="21"/>
      <c r="J64" s="21"/>
      <c r="K64" s="22"/>
      <c r="L64" s="35"/>
    </row>
    <row r="65" spans="1:12" ht="21" customHeight="1">
      <c r="A65" s="9" t="s">
        <v>114</v>
      </c>
      <c r="L65" s="35"/>
    </row>
    <row r="66" spans="1:15" ht="21" customHeight="1">
      <c r="A66" s="9"/>
      <c r="B66" s="238" t="s">
        <v>115</v>
      </c>
      <c r="C66" s="235"/>
      <c r="D66" s="235"/>
      <c r="E66" s="235"/>
      <c r="F66" s="235"/>
      <c r="G66" s="235"/>
      <c r="H66" s="235"/>
      <c r="I66" s="235"/>
      <c r="J66" s="235"/>
      <c r="K66" s="235"/>
      <c r="L66" s="235"/>
      <c r="M66" s="235"/>
      <c r="N66" s="235"/>
      <c r="O66" s="235"/>
    </row>
    <row r="67" ht="21" customHeight="1">
      <c r="L67" s="37"/>
    </row>
    <row r="68" spans="1:16" ht="19.5" customHeight="1">
      <c r="A68" s="39"/>
      <c r="B68" s="40"/>
      <c r="C68" s="40"/>
      <c r="D68" s="40"/>
      <c r="E68" s="33"/>
      <c r="F68" s="41"/>
      <c r="G68" s="33"/>
      <c r="H68" s="134"/>
      <c r="I68" s="135"/>
      <c r="J68" s="43"/>
      <c r="L68" s="41"/>
      <c r="M68" s="43"/>
      <c r="O68" s="41"/>
      <c r="P68" s="33"/>
    </row>
    <row r="69" spans="1:16" ht="21.75" customHeight="1">
      <c r="A69" s="42"/>
      <c r="B69" s="38" t="s">
        <v>73</v>
      </c>
      <c r="C69" s="38"/>
      <c r="D69" s="43"/>
      <c r="E69" s="44"/>
      <c r="F69" s="129" t="s">
        <v>116</v>
      </c>
      <c r="G69" s="42" t="s">
        <v>118</v>
      </c>
      <c r="H69" s="129" t="s">
        <v>119</v>
      </c>
      <c r="I69" s="42"/>
      <c r="J69" s="38"/>
      <c r="L69" s="42" t="s">
        <v>119</v>
      </c>
      <c r="M69" s="38"/>
      <c r="O69" s="239" t="s">
        <v>120</v>
      </c>
      <c r="P69" s="240"/>
    </row>
    <row r="70" spans="1:16" ht="21.75" customHeight="1">
      <c r="A70" s="45" t="s">
        <v>121</v>
      </c>
      <c r="B70" s="46"/>
      <c r="C70" s="46"/>
      <c r="D70" s="47"/>
      <c r="E70" s="48"/>
      <c r="F70" s="76" t="s">
        <v>122</v>
      </c>
      <c r="G70" s="76">
        <v>4</v>
      </c>
      <c r="H70" s="130"/>
      <c r="I70" s="136"/>
      <c r="J70" s="55"/>
      <c r="K70" s="49"/>
      <c r="L70" s="131"/>
      <c r="M70" s="137"/>
      <c r="O70" s="243"/>
      <c r="P70" s="243"/>
    </row>
    <row r="71" spans="1:16" ht="21.75" customHeight="1">
      <c r="A71" s="50" t="s">
        <v>123</v>
      </c>
      <c r="B71" s="14"/>
      <c r="C71" s="14"/>
      <c r="D71" s="51"/>
      <c r="E71" s="52"/>
      <c r="F71" s="53"/>
      <c r="G71" s="54"/>
      <c r="H71" s="132"/>
      <c r="I71" s="136"/>
      <c r="J71" s="55"/>
      <c r="L71" s="55"/>
      <c r="M71" s="137"/>
      <c r="O71" s="56"/>
      <c r="P71" s="36"/>
    </row>
    <row r="72" spans="1:16" ht="21.75" customHeight="1">
      <c r="A72" s="50" t="s">
        <v>124</v>
      </c>
      <c r="B72" s="51"/>
      <c r="C72" s="51"/>
      <c r="D72" s="51"/>
      <c r="E72" s="52"/>
      <c r="F72" s="79" t="s">
        <v>125</v>
      </c>
      <c r="G72" s="79">
        <v>1</v>
      </c>
      <c r="H72" s="132"/>
      <c r="I72" s="53"/>
      <c r="J72" s="55"/>
      <c r="L72" s="56"/>
      <c r="M72" s="137"/>
      <c r="O72" s="242"/>
      <c r="P72" s="242"/>
    </row>
    <row r="73" spans="1:16" ht="21.75" customHeight="1">
      <c r="A73" s="50"/>
      <c r="B73" s="51"/>
      <c r="C73" s="51"/>
      <c r="D73" s="51"/>
      <c r="E73" s="52"/>
      <c r="F73" s="79"/>
      <c r="G73" s="79"/>
      <c r="H73" s="79"/>
      <c r="I73" s="53"/>
      <c r="J73" s="55"/>
      <c r="L73" s="56"/>
      <c r="M73" s="137"/>
      <c r="O73" s="242"/>
      <c r="P73" s="242"/>
    </row>
    <row r="74" spans="1:16" ht="21.75" customHeight="1">
      <c r="A74" s="57"/>
      <c r="B74" s="58"/>
      <c r="C74" s="58"/>
      <c r="D74" s="58"/>
      <c r="E74" s="59"/>
      <c r="F74" s="80"/>
      <c r="G74" s="80"/>
      <c r="H74" s="80"/>
      <c r="I74" s="53"/>
      <c r="J74" s="55"/>
      <c r="L74" s="133"/>
      <c r="M74" s="137"/>
      <c r="O74" s="241"/>
      <c r="P74" s="241"/>
    </row>
    <row r="75" spans="1:16" ht="21.75" customHeight="1">
      <c r="A75" s="14"/>
      <c r="B75" s="14"/>
      <c r="C75" s="51"/>
      <c r="D75" s="51"/>
      <c r="E75" s="51"/>
      <c r="F75" s="51"/>
      <c r="G75" s="60"/>
      <c r="H75" s="60"/>
      <c r="I75" s="60"/>
      <c r="J75" s="60"/>
      <c r="K75" s="55"/>
      <c r="M75" s="137"/>
      <c r="N75" s="55"/>
      <c r="O75" s="55"/>
      <c r="P75" s="55"/>
    </row>
    <row r="76" spans="1:11" ht="21.75" customHeight="1">
      <c r="A76" s="61"/>
      <c r="B76" s="62"/>
      <c r="C76" s="62"/>
      <c r="D76" s="62"/>
      <c r="E76" s="62"/>
      <c r="F76" s="62"/>
      <c r="G76" s="62"/>
      <c r="H76" s="62"/>
      <c r="I76" s="62"/>
      <c r="J76" s="62"/>
      <c r="K76" s="63"/>
    </row>
    <row r="77" ht="21" customHeight="1">
      <c r="A77" s="9" t="s">
        <v>126</v>
      </c>
    </row>
    <row r="78" spans="1:15" ht="25.5" customHeight="1">
      <c r="A78" s="235" t="s">
        <v>127</v>
      </c>
      <c r="B78" s="235"/>
      <c r="C78" s="235"/>
      <c r="D78" s="235"/>
      <c r="E78" s="235"/>
      <c r="F78" s="235"/>
      <c r="G78" s="235"/>
      <c r="H78" s="235"/>
      <c r="I78" s="235"/>
      <c r="J78" s="235"/>
      <c r="K78" s="235"/>
      <c r="L78" s="235"/>
      <c r="M78" s="235"/>
      <c r="N78" s="235"/>
      <c r="O78" s="235"/>
    </row>
    <row r="79" spans="1:15" ht="25.5" customHeight="1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</row>
    <row r="80" spans="1:12" ht="24" customHeight="1">
      <c r="A80" s="9" t="s">
        <v>128</v>
      </c>
      <c r="L80" s="18"/>
    </row>
    <row r="81" spans="1:12" ht="24" customHeight="1">
      <c r="A81" s="9"/>
      <c r="L81" s="18"/>
    </row>
    <row r="82" spans="1:14" ht="23.25" customHeight="1">
      <c r="A82" s="9" t="s">
        <v>129</v>
      </c>
      <c r="B82" s="9"/>
      <c r="L82" s="64"/>
      <c r="N82" s="27"/>
    </row>
    <row r="83" spans="1:14" ht="23.25" customHeight="1">
      <c r="A83" s="9"/>
      <c r="B83" s="65" t="s">
        <v>130</v>
      </c>
      <c r="L83" s="38"/>
      <c r="N83" s="27"/>
    </row>
    <row r="84" spans="1:14" ht="23.25" customHeight="1">
      <c r="A84" s="9"/>
      <c r="B84" s="65" t="s">
        <v>131</v>
      </c>
      <c r="L84" s="38"/>
      <c r="N84" s="27"/>
    </row>
    <row r="85" spans="1:14" ht="23.25" customHeight="1">
      <c r="A85" s="9"/>
      <c r="B85" s="65" t="s">
        <v>132</v>
      </c>
      <c r="L85" s="38"/>
      <c r="N85" s="27"/>
    </row>
    <row r="86" spans="1:14" ht="23.25" customHeight="1">
      <c r="A86" s="9"/>
      <c r="B86" s="65" t="s">
        <v>133</v>
      </c>
      <c r="L86" s="38"/>
      <c r="N86" s="27"/>
    </row>
    <row r="87" spans="1:14" ht="23.25" customHeight="1">
      <c r="A87" s="9"/>
      <c r="B87" s="65" t="s">
        <v>134</v>
      </c>
      <c r="L87" s="38"/>
      <c r="N87" s="27"/>
    </row>
    <row r="88" spans="1:14" ht="23.25" customHeight="1">
      <c r="A88" s="9"/>
      <c r="B88" s="65" t="s">
        <v>135</v>
      </c>
      <c r="L88" s="38"/>
      <c r="N88" s="27"/>
    </row>
    <row r="89" spans="1:14" ht="23.1" customHeight="1">
      <c r="A89" s="9" t="s">
        <v>136</v>
      </c>
      <c r="B89" s="9"/>
      <c r="E89" s="5" t="s">
        <v>137</v>
      </c>
      <c r="I89" s="5" t="s">
        <v>138</v>
      </c>
      <c r="L89" s="66"/>
      <c r="N89" s="27"/>
    </row>
    <row r="90" spans="3:14" ht="26.25" customHeight="1">
      <c r="C90" s="67"/>
      <c r="F90" s="68"/>
      <c r="I90" s="68"/>
      <c r="L90" s="69"/>
      <c r="N90" s="27"/>
    </row>
    <row r="91" spans="1:15" ht="25.5" customHeight="1">
      <c r="A91" s="70" t="s">
        <v>139</v>
      </c>
      <c r="K91" s="18"/>
      <c r="L91" s="27"/>
      <c r="O91" s="14"/>
    </row>
    <row r="92" spans="1:15" ht="21.75" customHeight="1">
      <c r="A92" s="70"/>
      <c r="K92" s="18"/>
      <c r="L92" s="27"/>
      <c r="M92" s="27"/>
      <c r="N92" s="27"/>
      <c r="O92" s="71"/>
    </row>
    <row r="93" spans="2:15" ht="20.25" customHeight="1">
      <c r="B93" s="72"/>
      <c r="C93" s="73" t="s">
        <v>140</v>
      </c>
      <c r="D93" s="73"/>
      <c r="E93" s="73"/>
      <c r="F93" s="244" t="s">
        <v>141</v>
      </c>
      <c r="G93" s="245"/>
      <c r="H93" s="245"/>
      <c r="I93" s="246"/>
      <c r="J93" s="244" t="s">
        <v>0</v>
      </c>
      <c r="K93" s="246"/>
      <c r="L93" s="75"/>
      <c r="M93" s="75"/>
      <c r="N93" s="75"/>
      <c r="O93" s="75"/>
    </row>
    <row r="94" spans="2:15" ht="21.75" customHeight="1">
      <c r="B94" s="76"/>
      <c r="C94" s="247">
        <f>H102</f>
        <v>50000000</v>
      </c>
      <c r="D94" s="248"/>
      <c r="E94" s="249"/>
      <c r="F94" s="250" t="s">
        <v>142</v>
      </c>
      <c r="G94" s="251"/>
      <c r="H94" s="251"/>
      <c r="I94" s="252"/>
      <c r="J94" s="253">
        <f>C94</f>
        <v>50000000</v>
      </c>
      <c r="K94" s="254"/>
      <c r="L94" s="78"/>
      <c r="M94" s="78"/>
      <c r="N94" s="78"/>
      <c r="O94" s="78"/>
    </row>
    <row r="95" spans="2:15" ht="21.75" customHeight="1">
      <c r="B95" s="79"/>
      <c r="C95" s="255" t="s">
        <v>143</v>
      </c>
      <c r="D95" s="256"/>
      <c r="E95" s="257"/>
      <c r="F95" s="255" t="s">
        <v>144</v>
      </c>
      <c r="G95" s="256"/>
      <c r="H95" s="256"/>
      <c r="I95" s="257"/>
      <c r="J95" s="53" t="s">
        <v>143</v>
      </c>
      <c r="K95" s="54"/>
      <c r="L95" s="258"/>
      <c r="M95" s="258"/>
      <c r="N95" s="258"/>
      <c r="O95" s="258"/>
    </row>
    <row r="96" spans="2:15" ht="21.75" customHeight="1">
      <c r="B96" s="80"/>
      <c r="C96" s="259" t="s">
        <v>145</v>
      </c>
      <c r="D96" s="260"/>
      <c r="E96" s="261"/>
      <c r="F96" s="259" t="s">
        <v>146</v>
      </c>
      <c r="G96" s="260"/>
      <c r="H96" s="260"/>
      <c r="I96" s="261"/>
      <c r="J96" s="81" t="s">
        <v>147</v>
      </c>
      <c r="K96" s="82"/>
      <c r="L96" s="262"/>
      <c r="M96" s="262"/>
      <c r="N96" s="262"/>
      <c r="O96" s="262"/>
    </row>
    <row r="97" spans="2:15" ht="21.75" customHeight="1">
      <c r="B97" s="84"/>
      <c r="C97" s="269">
        <f>SUM(C94:E96)</f>
        <v>50000000</v>
      </c>
      <c r="D97" s="245"/>
      <c r="E97" s="246"/>
      <c r="F97" s="270" t="s">
        <v>148</v>
      </c>
      <c r="G97" s="271"/>
      <c r="H97" s="271"/>
      <c r="I97" s="272"/>
      <c r="J97" s="269">
        <f>C97</f>
        <v>50000000</v>
      </c>
      <c r="K97" s="273"/>
      <c r="L97" s="262"/>
      <c r="M97" s="262"/>
      <c r="N97" s="262"/>
      <c r="O97" s="262"/>
    </row>
    <row r="98" spans="6:15" ht="21.75" customHeight="1">
      <c r="F98" s="14"/>
      <c r="G98" s="14"/>
      <c r="H98" s="14"/>
      <c r="I98" s="14"/>
      <c r="J98" s="14"/>
      <c r="K98" s="27"/>
      <c r="L98" s="83"/>
      <c r="M98" s="83"/>
      <c r="N98" s="83"/>
      <c r="O98" s="83"/>
    </row>
    <row r="99" spans="1:15" ht="21.75" customHeight="1">
      <c r="A99" s="71" t="s">
        <v>337</v>
      </c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83"/>
      <c r="M99" s="83"/>
      <c r="N99" s="83"/>
      <c r="O99" s="83"/>
    </row>
    <row r="100" spans="1:15" ht="21.75" customHeight="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85" t="s">
        <v>149</v>
      </c>
      <c r="L100" s="83"/>
      <c r="M100" s="83"/>
      <c r="N100" s="83"/>
      <c r="O100" s="83"/>
    </row>
    <row r="101" spans="1:15" ht="21.75" customHeight="1">
      <c r="A101" s="263" t="s">
        <v>150</v>
      </c>
      <c r="B101" s="264"/>
      <c r="C101" s="264"/>
      <c r="D101" s="264"/>
      <c r="E101" s="265"/>
      <c r="F101" s="266" t="s">
        <v>42</v>
      </c>
      <c r="G101" s="267"/>
      <c r="H101" s="267"/>
      <c r="I101" s="268"/>
      <c r="J101" s="263" t="s">
        <v>141</v>
      </c>
      <c r="K101" s="265"/>
      <c r="L101" s="86"/>
      <c r="M101" s="83"/>
      <c r="N101" s="262"/>
      <c r="O101" s="262"/>
    </row>
    <row r="102" spans="1:15" ht="21.75" customHeight="1" thickBot="1">
      <c r="A102" s="87" t="s">
        <v>151</v>
      </c>
      <c r="B102" s="88"/>
      <c r="C102" s="88"/>
      <c r="D102" s="88"/>
      <c r="E102" s="88"/>
      <c r="F102" s="274"/>
      <c r="G102" s="275"/>
      <c r="H102" s="276">
        <f>H104+H108</f>
        <v>50000000</v>
      </c>
      <c r="I102" s="277"/>
      <c r="J102" s="274"/>
      <c r="K102" s="278"/>
      <c r="L102" s="89"/>
      <c r="M102" s="83"/>
      <c r="N102" s="262"/>
      <c r="O102" s="262"/>
    </row>
    <row r="103" spans="1:15" ht="21" customHeight="1" thickTop="1">
      <c r="A103" s="90" t="s">
        <v>152</v>
      </c>
      <c r="B103" s="91"/>
      <c r="C103" s="91"/>
      <c r="D103" s="91"/>
      <c r="E103" s="92"/>
      <c r="F103" s="279"/>
      <c r="G103" s="280"/>
      <c r="H103" s="281"/>
      <c r="I103" s="282"/>
      <c r="J103" s="279"/>
      <c r="K103" s="283"/>
      <c r="L103" s="74"/>
      <c r="M103" s="83"/>
      <c r="N103" s="83"/>
      <c r="O103" s="83"/>
    </row>
    <row r="104" spans="1:14" ht="12.75">
      <c r="A104" s="93" t="s">
        <v>153</v>
      </c>
      <c r="B104" s="94"/>
      <c r="C104" s="94"/>
      <c r="D104" s="94"/>
      <c r="E104" s="95"/>
      <c r="F104" s="284"/>
      <c r="G104" s="262"/>
      <c r="H104" s="285">
        <f>H105+H106+H107</f>
        <v>15609000</v>
      </c>
      <c r="I104" s="286"/>
      <c r="J104" s="284"/>
      <c r="K104" s="287"/>
      <c r="L104" s="77"/>
      <c r="M104" s="98"/>
      <c r="N104" s="98"/>
    </row>
    <row r="105" spans="1:14" ht="12.75">
      <c r="A105" s="93" t="s">
        <v>154</v>
      </c>
      <c r="B105" s="94"/>
      <c r="C105" s="94"/>
      <c r="D105" s="94"/>
      <c r="E105" s="95"/>
      <c r="F105" s="96"/>
      <c r="G105" s="83"/>
      <c r="H105" s="288">
        <f>จำแนกตามงบรายจ่าย!C14</f>
        <v>691200</v>
      </c>
      <c r="I105" s="289"/>
      <c r="J105" s="96"/>
      <c r="K105" s="97"/>
      <c r="L105" s="54"/>
      <c r="M105" s="98"/>
      <c r="N105" s="98"/>
    </row>
    <row r="106" spans="1:14" ht="12.75">
      <c r="A106" s="93" t="s">
        <v>155</v>
      </c>
      <c r="B106" s="94"/>
      <c r="C106" s="94"/>
      <c r="D106" s="94"/>
      <c r="E106" s="95"/>
      <c r="F106" s="96"/>
      <c r="G106" s="83"/>
      <c r="H106" s="288">
        <f>จำแนกตามงบรายจ่าย!C16</f>
        <v>6029750</v>
      </c>
      <c r="I106" s="289"/>
      <c r="J106" s="96"/>
      <c r="K106" s="97"/>
      <c r="L106" s="54"/>
      <c r="M106" s="98"/>
      <c r="N106" s="98"/>
    </row>
    <row r="107" spans="1:14" ht="12.75">
      <c r="A107" s="93" t="s">
        <v>156</v>
      </c>
      <c r="B107" s="94"/>
      <c r="C107" s="94"/>
      <c r="D107" s="94"/>
      <c r="E107" s="95"/>
      <c r="F107" s="96"/>
      <c r="G107" s="83"/>
      <c r="H107" s="288">
        <f>จำแนกตามงบรายจ่าย!C38</f>
        <v>8888050</v>
      </c>
      <c r="I107" s="289"/>
      <c r="J107" s="96"/>
      <c r="K107" s="97"/>
      <c r="L107" s="54"/>
      <c r="M107" s="98"/>
      <c r="N107" s="98"/>
    </row>
    <row r="108" spans="1:15" ht="12.75">
      <c r="A108" s="93" t="s">
        <v>157</v>
      </c>
      <c r="B108" s="94"/>
      <c r="C108" s="94"/>
      <c r="D108" s="94"/>
      <c r="E108" s="95"/>
      <c r="F108" s="96"/>
      <c r="G108" s="83"/>
      <c r="H108" s="290">
        <f>SUM(H109:I110)</f>
        <v>34391000</v>
      </c>
      <c r="I108" s="291"/>
      <c r="J108" s="96"/>
      <c r="K108" s="97"/>
      <c r="L108" s="82"/>
      <c r="O108" s="98"/>
    </row>
    <row r="109" spans="1:15" ht="12.75">
      <c r="A109" s="93" t="s">
        <v>339</v>
      </c>
      <c r="B109" s="94"/>
      <c r="C109" s="94"/>
      <c r="D109" s="94"/>
      <c r="E109" s="95"/>
      <c r="F109" s="96"/>
      <c r="G109" s="83"/>
      <c r="H109" s="288">
        <f>จำแนกตามงบรายจ่าย!B71</f>
        <v>21091000</v>
      </c>
      <c r="I109" s="289"/>
      <c r="J109" s="96"/>
      <c r="K109" s="97"/>
      <c r="L109" s="74"/>
      <c r="O109" s="98"/>
    </row>
    <row r="110" spans="1:15" ht="12.75">
      <c r="A110" s="232" t="s">
        <v>340</v>
      </c>
      <c r="B110" s="233"/>
      <c r="C110" s="94"/>
      <c r="D110" s="94"/>
      <c r="E110" s="95"/>
      <c r="F110" s="96"/>
      <c r="G110" s="83"/>
      <c r="H110" s="288">
        <f>จำแนกตามงบรายจ่าย!C85</f>
        <v>13300000</v>
      </c>
      <c r="I110" s="289"/>
      <c r="J110" s="96"/>
      <c r="K110" s="97"/>
      <c r="L110" s="38"/>
      <c r="O110" s="98"/>
    </row>
    <row r="111" spans="1:15" ht="12.75">
      <c r="A111" s="93" t="s">
        <v>158</v>
      </c>
      <c r="B111" s="94"/>
      <c r="C111" s="94"/>
      <c r="D111" s="94"/>
      <c r="E111" s="95"/>
      <c r="F111" s="284"/>
      <c r="G111" s="262"/>
      <c r="H111" s="262"/>
      <c r="I111" s="287"/>
      <c r="J111" s="284"/>
      <c r="K111" s="287"/>
      <c r="L111" s="67"/>
      <c r="O111" s="98"/>
    </row>
    <row r="112" spans="1:15" ht="12.75">
      <c r="A112" s="99" t="s">
        <v>159</v>
      </c>
      <c r="B112" s="100"/>
      <c r="C112" s="100"/>
      <c r="D112" s="100"/>
      <c r="E112" s="101"/>
      <c r="F112" s="292"/>
      <c r="G112" s="293"/>
      <c r="H112" s="293"/>
      <c r="I112" s="294"/>
      <c r="J112" s="292"/>
      <c r="K112" s="294"/>
      <c r="L112" s="67"/>
      <c r="O112" s="98"/>
    </row>
    <row r="113" spans="1:15" ht="12.75">
      <c r="A113" s="102"/>
      <c r="B113" s="94"/>
      <c r="C113" s="94"/>
      <c r="D113" s="94"/>
      <c r="E113" s="94"/>
      <c r="F113" s="83"/>
      <c r="G113" s="83"/>
      <c r="H113" s="83"/>
      <c r="I113" s="83"/>
      <c r="J113" s="83"/>
      <c r="K113" s="83"/>
      <c r="L113" s="67"/>
      <c r="O113" s="98"/>
    </row>
    <row r="114" spans="1:15" ht="12.75">
      <c r="A114" s="102"/>
      <c r="B114" s="94"/>
      <c r="C114" s="94"/>
      <c r="D114" s="94"/>
      <c r="E114" s="94"/>
      <c r="F114" s="83"/>
      <c r="G114" s="83"/>
      <c r="H114" s="83"/>
      <c r="I114" s="83"/>
      <c r="J114" s="83"/>
      <c r="K114" s="83"/>
      <c r="L114" s="67"/>
      <c r="O114" s="98"/>
    </row>
    <row r="115" spans="1:15" ht="12.75">
      <c r="A115" s="102"/>
      <c r="B115" s="94"/>
      <c r="C115" s="94"/>
      <c r="D115" s="94"/>
      <c r="E115" s="94"/>
      <c r="F115" s="83"/>
      <c r="G115" s="83"/>
      <c r="H115" s="83"/>
      <c r="I115" s="83"/>
      <c r="J115" s="83"/>
      <c r="K115" s="83"/>
      <c r="L115" s="67"/>
      <c r="O115" s="98"/>
    </row>
    <row r="116" spans="1:15" ht="21.75">
      <c r="A116" s="5" t="s">
        <v>160</v>
      </c>
      <c r="B116" s="68"/>
      <c r="C116" s="67"/>
      <c r="D116" s="67"/>
      <c r="E116" s="98"/>
      <c r="F116" s="68"/>
      <c r="G116" s="103"/>
      <c r="H116" s="68"/>
      <c r="I116" s="68"/>
      <c r="J116" s="68"/>
      <c r="K116" s="67"/>
      <c r="L116" s="67"/>
      <c r="O116" s="98"/>
    </row>
    <row r="117" spans="2:15" ht="21.75">
      <c r="B117" s="98" t="s">
        <v>161</v>
      </c>
      <c r="D117" s="67"/>
      <c r="E117" s="98"/>
      <c r="F117" s="68"/>
      <c r="G117" s="103"/>
      <c r="H117" s="68"/>
      <c r="I117" s="68"/>
      <c r="J117" s="68"/>
      <c r="K117" s="67"/>
      <c r="L117" s="67"/>
      <c r="O117" s="98"/>
    </row>
    <row r="118" spans="2:15" ht="21.75">
      <c r="B118" s="98"/>
      <c r="C118" s="5" t="s">
        <v>162</v>
      </c>
      <c r="D118" s="67"/>
      <c r="F118" s="98"/>
      <c r="I118" s="68"/>
      <c r="J118" s="68"/>
      <c r="K118" s="5"/>
      <c r="L118" s="67"/>
      <c r="O118" s="98"/>
    </row>
    <row r="119" spans="2:15" ht="12.75">
      <c r="B119" s="98"/>
      <c r="C119" s="5" t="s">
        <v>163</v>
      </c>
      <c r="D119" s="67"/>
      <c r="F119" s="98"/>
      <c r="I119" s="68"/>
      <c r="J119" s="68"/>
      <c r="K119" s="5"/>
      <c r="L119" s="67"/>
      <c r="O119" s="98"/>
    </row>
    <row r="120" spans="2:15" ht="21.75">
      <c r="B120" s="98"/>
      <c r="C120" s="5" t="s">
        <v>164</v>
      </c>
      <c r="D120" s="67"/>
      <c r="F120" s="98"/>
      <c r="I120" s="68"/>
      <c r="J120" s="68"/>
      <c r="K120" s="5"/>
      <c r="L120" s="67"/>
      <c r="O120" s="98"/>
    </row>
    <row r="121" spans="2:15" ht="21.75">
      <c r="B121" s="98"/>
      <c r="C121" s="5" t="s">
        <v>165</v>
      </c>
      <c r="D121" s="67"/>
      <c r="F121" s="98"/>
      <c r="I121" s="68"/>
      <c r="J121" s="68"/>
      <c r="K121" s="5"/>
      <c r="L121" s="67"/>
      <c r="O121" s="98"/>
    </row>
    <row r="122" spans="2:15" ht="12.75">
      <c r="B122" s="98"/>
      <c r="C122" s="5" t="s">
        <v>166</v>
      </c>
      <c r="D122" s="67"/>
      <c r="F122" s="98"/>
      <c r="I122" s="68"/>
      <c r="J122" s="68"/>
      <c r="K122" s="5"/>
      <c r="L122" s="67"/>
      <c r="N122" s="5" t="s">
        <v>167</v>
      </c>
      <c r="O122" s="98"/>
    </row>
    <row r="123" spans="2:15" ht="12.75">
      <c r="B123" s="98"/>
      <c r="D123" s="67"/>
      <c r="F123" s="98"/>
      <c r="I123" s="68"/>
      <c r="J123" s="68"/>
      <c r="K123" s="5"/>
      <c r="L123" s="67"/>
      <c r="O123" s="98"/>
    </row>
    <row r="124" spans="2:15" ht="12.75">
      <c r="B124" s="98" t="s">
        <v>168</v>
      </c>
      <c r="D124" s="67"/>
      <c r="F124" s="98"/>
      <c r="I124" s="68"/>
      <c r="J124" s="68"/>
      <c r="K124" s="5"/>
      <c r="L124" s="67"/>
      <c r="O124" s="98"/>
    </row>
    <row r="125" spans="2:15" ht="21.75">
      <c r="B125" s="98"/>
      <c r="C125" s="5" t="s">
        <v>169</v>
      </c>
      <c r="D125" s="67"/>
      <c r="F125" s="98"/>
      <c r="I125" s="68"/>
      <c r="J125" s="68"/>
      <c r="K125" s="5"/>
      <c r="L125" s="67"/>
      <c r="O125" s="98"/>
    </row>
    <row r="126" spans="2:15" ht="21.75">
      <c r="B126" s="98"/>
      <c r="C126" s="5" t="s">
        <v>170</v>
      </c>
      <c r="D126" s="67"/>
      <c r="F126" s="98"/>
      <c r="I126" s="68"/>
      <c r="J126" s="68"/>
      <c r="K126" s="5"/>
      <c r="L126" s="67"/>
      <c r="O126" s="98"/>
    </row>
    <row r="127" spans="2:15" ht="21.75">
      <c r="B127" s="98"/>
      <c r="C127" s="5" t="s">
        <v>171</v>
      </c>
      <c r="D127" s="67"/>
      <c r="F127" s="98"/>
      <c r="I127" s="68"/>
      <c r="J127" s="68"/>
      <c r="K127" s="5"/>
      <c r="L127" s="67"/>
      <c r="O127" s="98"/>
    </row>
    <row r="128" spans="2:15" ht="12.75">
      <c r="B128" s="98" t="s">
        <v>172</v>
      </c>
      <c r="D128" s="67"/>
      <c r="F128" s="98"/>
      <c r="I128" s="68"/>
      <c r="J128" s="68"/>
      <c r="K128" s="5"/>
      <c r="L128" s="67"/>
      <c r="O128" s="98"/>
    </row>
    <row r="129" spans="2:15" ht="21.75">
      <c r="B129" s="98"/>
      <c r="C129" s="5" t="s">
        <v>173</v>
      </c>
      <c r="D129" s="67"/>
      <c r="F129" s="98"/>
      <c r="G129" s="5" t="s">
        <v>174</v>
      </c>
      <c r="I129" s="68"/>
      <c r="J129" s="98" t="s">
        <v>175</v>
      </c>
      <c r="K129" s="5"/>
      <c r="L129" s="67"/>
      <c r="O129" s="98"/>
    </row>
    <row r="130" spans="2:15" ht="12.75">
      <c r="B130" s="98"/>
      <c r="D130" s="67"/>
      <c r="F130" s="98"/>
      <c r="I130" s="68"/>
      <c r="J130" s="98"/>
      <c r="K130" s="5"/>
      <c r="L130" s="67"/>
      <c r="O130" s="98"/>
    </row>
    <row r="131" spans="2:15" ht="21.75">
      <c r="B131" s="98"/>
      <c r="C131" s="5" t="s">
        <v>176</v>
      </c>
      <c r="D131" s="67"/>
      <c r="F131" s="98"/>
      <c r="G131" s="5" t="s">
        <v>177</v>
      </c>
      <c r="I131" s="68"/>
      <c r="J131" s="68"/>
      <c r="K131" s="5"/>
      <c r="L131" s="67"/>
      <c r="O131" s="98"/>
    </row>
    <row r="132" spans="2:15" ht="21.75">
      <c r="B132" s="98"/>
      <c r="D132" s="67"/>
      <c r="F132" s="98"/>
      <c r="G132" s="5" t="s">
        <v>178</v>
      </c>
      <c r="I132" s="68"/>
      <c r="J132" s="68"/>
      <c r="K132" s="5"/>
      <c r="L132" s="67"/>
      <c r="O132" s="98"/>
    </row>
    <row r="133" spans="2:15" ht="21.75">
      <c r="B133" s="98"/>
      <c r="D133" s="67"/>
      <c r="F133" s="98"/>
      <c r="G133" s="5" t="s">
        <v>179</v>
      </c>
      <c r="I133" s="68"/>
      <c r="J133" s="68"/>
      <c r="K133" s="5"/>
      <c r="L133" s="67"/>
      <c r="O133" s="98"/>
    </row>
    <row r="134" spans="2:15" ht="12.75">
      <c r="B134" s="98"/>
      <c r="D134" s="67"/>
      <c r="F134" s="98"/>
      <c r="I134" s="68"/>
      <c r="J134" s="68"/>
      <c r="K134" s="5"/>
      <c r="L134" s="67"/>
      <c r="O134" s="98"/>
    </row>
    <row r="135" spans="2:15" ht="21.75">
      <c r="B135" s="98"/>
      <c r="C135" s="5" t="s">
        <v>180</v>
      </c>
      <c r="D135" s="67"/>
      <c r="F135" s="98"/>
      <c r="G135" s="5" t="s">
        <v>181</v>
      </c>
      <c r="I135" s="68"/>
      <c r="J135" s="68"/>
      <c r="K135" s="5"/>
      <c r="L135" s="67"/>
      <c r="O135" s="98"/>
    </row>
    <row r="136" spans="2:15" ht="21.75">
      <c r="B136" s="98"/>
      <c r="D136" s="67"/>
      <c r="F136" s="98"/>
      <c r="G136" s="5" t="s">
        <v>182</v>
      </c>
      <c r="I136" s="68"/>
      <c r="J136" s="68"/>
      <c r="K136" s="5"/>
      <c r="L136" s="67"/>
      <c r="O136" s="98"/>
    </row>
    <row r="137" spans="2:15" ht="21.75">
      <c r="B137" s="98"/>
      <c r="D137" s="67"/>
      <c r="F137" s="98"/>
      <c r="G137" s="5" t="s">
        <v>183</v>
      </c>
      <c r="I137" s="68"/>
      <c r="J137" s="68"/>
      <c r="K137" s="5"/>
      <c r="L137" s="67"/>
      <c r="O137" s="98"/>
    </row>
    <row r="138" spans="2:15" ht="21.75">
      <c r="B138" s="98"/>
      <c r="D138" s="67"/>
      <c r="F138" s="98"/>
      <c r="I138" s="68"/>
      <c r="J138" s="68"/>
      <c r="K138" s="5"/>
      <c r="L138" s="67"/>
      <c r="O138" s="98"/>
    </row>
    <row r="139" spans="1:15" ht="12.75">
      <c r="A139" s="9" t="s">
        <v>184</v>
      </c>
      <c r="B139" s="98"/>
      <c r="D139" s="67"/>
      <c r="F139" s="98"/>
      <c r="I139" s="68"/>
      <c r="J139" s="68"/>
      <c r="K139" s="5"/>
      <c r="L139" s="67"/>
      <c r="O139" s="98"/>
    </row>
    <row r="140" spans="1:15" ht="24">
      <c r="A140" s="9"/>
      <c r="B140" s="104" t="s">
        <v>23</v>
      </c>
      <c r="C140" s="65"/>
      <c r="D140" s="105"/>
      <c r="E140" s="65"/>
      <c r="F140" s="104"/>
      <c r="G140" s="65"/>
      <c r="H140" s="65"/>
      <c r="I140" s="104"/>
      <c r="J140" s="68"/>
      <c r="K140" s="5"/>
      <c r="L140" s="67"/>
      <c r="O140" s="98"/>
    </row>
    <row r="141" spans="1:15" ht="24">
      <c r="A141" s="9"/>
      <c r="B141" s="104"/>
      <c r="C141" s="65"/>
      <c r="D141" s="105"/>
      <c r="E141" s="65"/>
      <c r="F141" s="104"/>
      <c r="G141" s="65"/>
      <c r="H141" s="65"/>
      <c r="I141" s="104"/>
      <c r="J141" s="68"/>
      <c r="K141" s="5"/>
      <c r="L141" s="67"/>
      <c r="O141" s="98"/>
    </row>
    <row r="142" spans="1:15" ht="12.75">
      <c r="A142" s="9"/>
      <c r="B142" s="98"/>
      <c r="D142" s="67"/>
      <c r="F142" s="98"/>
      <c r="I142" s="68"/>
      <c r="J142" s="68"/>
      <c r="K142" s="5"/>
      <c r="L142" s="67"/>
      <c r="O142" s="98"/>
    </row>
    <row r="143" spans="1:15" ht="12.75">
      <c r="A143" s="9"/>
      <c r="B143" s="98"/>
      <c r="D143" s="67"/>
      <c r="F143" s="98"/>
      <c r="I143" s="68"/>
      <c r="J143" s="68"/>
      <c r="K143" s="5"/>
      <c r="L143" s="67"/>
      <c r="O143" s="98"/>
    </row>
    <row r="144" spans="1:15" ht="12.75">
      <c r="A144" s="9" t="s">
        <v>185</v>
      </c>
      <c r="B144" s="98"/>
      <c r="D144" s="67"/>
      <c r="F144" s="98"/>
      <c r="I144" s="68"/>
      <c r="J144" s="68"/>
      <c r="K144" s="5"/>
      <c r="L144" s="67"/>
      <c r="O144" s="98"/>
    </row>
    <row r="145" spans="1:15" ht="12.75">
      <c r="A145" s="9"/>
      <c r="B145" s="98" t="s">
        <v>23</v>
      </c>
      <c r="D145" s="67"/>
      <c r="F145" s="98"/>
      <c r="I145" s="68"/>
      <c r="J145" s="68"/>
      <c r="K145" s="5"/>
      <c r="L145" s="67"/>
      <c r="O145" s="98"/>
    </row>
    <row r="146" spans="1:15" ht="12.75">
      <c r="A146" s="9"/>
      <c r="B146" s="98"/>
      <c r="D146" s="67"/>
      <c r="F146" s="98"/>
      <c r="I146" s="68"/>
      <c r="J146" s="68"/>
      <c r="K146" s="5"/>
      <c r="L146" s="67"/>
      <c r="O146" s="98"/>
    </row>
    <row r="147" spans="1:11" ht="12.75">
      <c r="A147" s="9"/>
      <c r="B147" s="98"/>
      <c r="D147" s="67"/>
      <c r="F147" s="98"/>
      <c r="I147" s="68"/>
      <c r="J147" s="68"/>
      <c r="K147" s="5"/>
    </row>
    <row r="148" spans="1:11" ht="12.75">
      <c r="A148" s="9" t="s">
        <v>186</v>
      </c>
      <c r="B148" s="98"/>
      <c r="D148" s="67"/>
      <c r="F148" s="98"/>
      <c r="I148" s="68"/>
      <c r="J148" s="68"/>
      <c r="K148" s="5"/>
    </row>
    <row r="149" spans="2:11" ht="12.75">
      <c r="B149" s="98" t="s">
        <v>23</v>
      </c>
      <c r="D149" s="67"/>
      <c r="F149" s="98"/>
      <c r="I149" s="68"/>
      <c r="J149" s="68"/>
      <c r="K149" s="5"/>
    </row>
    <row r="150" spans="2:11" ht="12.75">
      <c r="B150" s="98"/>
      <c r="D150" s="67"/>
      <c r="F150" s="98"/>
      <c r="I150" s="68"/>
      <c r="J150" s="68"/>
      <c r="K150" s="5"/>
    </row>
    <row r="151" spans="2:11" ht="12.75">
      <c r="B151" s="98"/>
      <c r="D151" s="67"/>
      <c r="F151" s="98"/>
      <c r="I151" s="68"/>
      <c r="J151" s="68"/>
      <c r="K151" s="5"/>
    </row>
    <row r="152" spans="2:11" ht="12.75">
      <c r="B152" s="98"/>
      <c r="D152" s="67"/>
      <c r="F152" s="98"/>
      <c r="I152" s="68"/>
      <c r="J152" s="68"/>
      <c r="K152" s="5"/>
    </row>
    <row r="153" spans="1:11" ht="12.75">
      <c r="A153" s="106"/>
      <c r="B153" s="98"/>
      <c r="C153" s="27"/>
      <c r="D153" s="27"/>
      <c r="E153" s="27"/>
      <c r="F153" s="27"/>
      <c r="G153" s="27"/>
      <c r="H153" s="27"/>
      <c r="I153" s="27"/>
      <c r="J153" s="68"/>
      <c r="K153" s="5"/>
    </row>
  </sheetData>
  <mergeCells count="61">
    <mergeCell ref="H108:I108"/>
    <mergeCell ref="F112:G112"/>
    <mergeCell ref="H112:I112"/>
    <mergeCell ref="J112:K112"/>
    <mergeCell ref="H109:I109"/>
    <mergeCell ref="F111:G111"/>
    <mergeCell ref="H111:I111"/>
    <mergeCell ref="J111:K111"/>
    <mergeCell ref="H110:I110"/>
    <mergeCell ref="F104:G104"/>
    <mergeCell ref="H104:I104"/>
    <mergeCell ref="J104:K104"/>
    <mergeCell ref="H105:I105"/>
    <mergeCell ref="H106:I106"/>
    <mergeCell ref="H107:I107"/>
    <mergeCell ref="F102:G102"/>
    <mergeCell ref="H102:I102"/>
    <mergeCell ref="J102:K102"/>
    <mergeCell ref="N102:O102"/>
    <mergeCell ref="F103:G103"/>
    <mergeCell ref="H103:I103"/>
    <mergeCell ref="J103:K103"/>
    <mergeCell ref="N97:O97"/>
    <mergeCell ref="A101:E101"/>
    <mergeCell ref="F101:I101"/>
    <mergeCell ref="J101:K101"/>
    <mergeCell ref="N101:O101"/>
    <mergeCell ref="C97:E97"/>
    <mergeCell ref="F97:I97"/>
    <mergeCell ref="J97:K97"/>
    <mergeCell ref="L97:M97"/>
    <mergeCell ref="C95:E95"/>
    <mergeCell ref="F95:I95"/>
    <mergeCell ref="L95:M95"/>
    <mergeCell ref="N95:O95"/>
    <mergeCell ref="C96:E96"/>
    <mergeCell ref="F96:I96"/>
    <mergeCell ref="L96:M96"/>
    <mergeCell ref="N96:O96"/>
    <mergeCell ref="A78:O78"/>
    <mergeCell ref="F93:I93"/>
    <mergeCell ref="J93:K93"/>
    <mergeCell ref="C94:E94"/>
    <mergeCell ref="F94:I94"/>
    <mergeCell ref="J94:K94"/>
    <mergeCell ref="C50:E50"/>
    <mergeCell ref="A53:F53"/>
    <mergeCell ref="O74:P74"/>
    <mergeCell ref="O73:P73"/>
    <mergeCell ref="O72:P72"/>
    <mergeCell ref="O70:P70"/>
    <mergeCell ref="A110:B110"/>
    <mergeCell ref="M2:O2"/>
    <mergeCell ref="A18:O18"/>
    <mergeCell ref="B37:O37"/>
    <mergeCell ref="A38:O38"/>
    <mergeCell ref="A55:F55"/>
    <mergeCell ref="B66:O66"/>
    <mergeCell ref="O69:P69"/>
    <mergeCell ref="E42:M42"/>
    <mergeCell ref="E43:O43"/>
  </mergeCells>
  <printOptions/>
  <pageMargins left="0.1968503937007874" right="0.1968503937007874" top="0.3937007874015748" bottom="0.3937007874015748" header="0.5118110236220472" footer="0.5118110236220472"/>
  <pageSetup horizontalDpi="200" verticalDpi="2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02"/>
  <sheetViews>
    <sheetView workbookViewId="0" topLeftCell="A1">
      <selection activeCell="A29" sqref="A29"/>
    </sheetView>
  </sheetViews>
  <sheetFormatPr defaultColWidth="9.140625" defaultRowHeight="12.75"/>
  <cols>
    <col min="1" max="1" width="58.8515625" style="2" bestFit="1" customWidth="1"/>
    <col min="2" max="2" width="8.421875" style="2" bestFit="1" customWidth="1"/>
    <col min="3" max="3" width="8.8515625" style="2" bestFit="1" customWidth="1"/>
    <col min="4" max="4" width="10.7109375" style="1" bestFit="1" customWidth="1"/>
    <col min="5" max="5" width="9.8515625" style="138" bestFit="1" customWidth="1"/>
    <col min="6" max="6" width="10.7109375" style="2" bestFit="1" customWidth="1"/>
    <col min="7" max="7" width="8.421875" style="138" bestFit="1" customWidth="1"/>
    <col min="8" max="8" width="10.7109375" style="2" bestFit="1" customWidth="1"/>
    <col min="9" max="9" width="8.421875" style="138" bestFit="1" customWidth="1"/>
    <col min="10" max="10" width="10.8515625" style="2" customWidth="1"/>
    <col min="11" max="11" width="8.421875" style="138" bestFit="1" customWidth="1"/>
    <col min="12" max="12" width="10.421875" style="2" customWidth="1"/>
    <col min="13" max="13" width="9.8515625" style="2" bestFit="1" customWidth="1"/>
    <col min="14" max="14" width="5.421875" style="2" bestFit="1" customWidth="1"/>
    <col min="15" max="15" width="3.00390625" style="2" bestFit="1" customWidth="1"/>
    <col min="16" max="16" width="9.8515625" style="2" bestFit="1" customWidth="1"/>
    <col min="17" max="17" width="3.00390625" style="2" bestFit="1" customWidth="1"/>
    <col min="18" max="18" width="4.00390625" style="2" bestFit="1" customWidth="1"/>
    <col min="19" max="20" width="9.8515625" style="2" bestFit="1" customWidth="1"/>
    <col min="21" max="16384" width="9.140625" style="2" customWidth="1"/>
  </cols>
  <sheetData>
    <row r="1" spans="1:4" ht="12.75">
      <c r="A1" s="296" t="s">
        <v>10</v>
      </c>
      <c r="B1" s="296"/>
      <c r="C1" s="296"/>
      <c r="D1" s="296"/>
    </row>
    <row r="2" spans="1:4" ht="12.75">
      <c r="A2" s="296" t="s">
        <v>215</v>
      </c>
      <c r="B2" s="296"/>
      <c r="C2" s="296"/>
      <c r="D2" s="296"/>
    </row>
    <row r="3" spans="1:4" ht="24" customHeight="1">
      <c r="A3" s="297" t="s">
        <v>216</v>
      </c>
      <c r="B3" s="297"/>
      <c r="C3" s="297"/>
      <c r="D3" s="297"/>
    </row>
    <row r="4" spans="1:12" ht="12.75">
      <c r="A4" s="298" t="s">
        <v>217</v>
      </c>
      <c r="B4" s="299"/>
      <c r="C4" s="299"/>
      <c r="D4" s="300"/>
      <c r="E4" s="295" t="s">
        <v>11</v>
      </c>
      <c r="F4" s="295"/>
      <c r="G4" s="295" t="s">
        <v>12</v>
      </c>
      <c r="H4" s="295"/>
      <c r="I4" s="295" t="s">
        <v>13</v>
      </c>
      <c r="J4" s="295"/>
      <c r="K4" s="295" t="s">
        <v>14</v>
      </c>
      <c r="L4" s="295"/>
    </row>
    <row r="5" spans="1:12" ht="12.75">
      <c r="A5" s="141" t="s">
        <v>2</v>
      </c>
      <c r="B5" s="141" t="s">
        <v>1</v>
      </c>
      <c r="C5" s="141" t="s">
        <v>116</v>
      </c>
      <c r="D5" s="142" t="s">
        <v>218</v>
      </c>
      <c r="E5" s="143" t="s">
        <v>1</v>
      </c>
      <c r="F5" s="142" t="s">
        <v>218</v>
      </c>
      <c r="G5" s="143" t="s">
        <v>1</v>
      </c>
      <c r="H5" s="142" t="s">
        <v>218</v>
      </c>
      <c r="I5" s="143" t="s">
        <v>1</v>
      </c>
      <c r="J5" s="142" t="s">
        <v>218</v>
      </c>
      <c r="K5" s="143" t="s">
        <v>1</v>
      </c>
      <c r="L5" s="142" t="s">
        <v>218</v>
      </c>
    </row>
    <row r="6" spans="1:12" ht="12.75">
      <c r="A6" s="144"/>
      <c r="B6" s="144"/>
      <c r="C6" s="144"/>
      <c r="D6" s="145" t="s">
        <v>8</v>
      </c>
      <c r="E6" s="146"/>
      <c r="F6" s="145" t="s">
        <v>8</v>
      </c>
      <c r="G6" s="146"/>
      <c r="H6" s="145" t="s">
        <v>8</v>
      </c>
      <c r="I6" s="146"/>
      <c r="J6" s="145" t="s">
        <v>8</v>
      </c>
      <c r="K6" s="146"/>
      <c r="L6" s="145" t="s">
        <v>8</v>
      </c>
    </row>
    <row r="7" spans="1:16" ht="12.75">
      <c r="A7" s="147" t="s">
        <v>219</v>
      </c>
      <c r="B7" s="141"/>
      <c r="C7" s="148"/>
      <c r="D7" s="143">
        <f>SUM(D8,D17,D24,D30)</f>
        <v>4509500</v>
      </c>
      <c r="E7" s="143"/>
      <c r="F7" s="143">
        <f>SUM(F8,F17,F24,F30)</f>
        <v>1760500</v>
      </c>
      <c r="G7" s="143"/>
      <c r="H7" s="143">
        <f>SUM(H17,H24)</f>
        <v>1275400</v>
      </c>
      <c r="I7" s="143"/>
      <c r="J7" s="143">
        <f>SUM(J17,J24)</f>
        <v>1053500</v>
      </c>
      <c r="K7" s="143"/>
      <c r="L7" s="143">
        <f>SUM(L17,L24)</f>
        <v>420100</v>
      </c>
      <c r="M7" s="2">
        <f>F7+H7+J7+L7</f>
        <v>4509500</v>
      </c>
      <c r="P7" s="2">
        <f>F7+H7+J7+L7</f>
        <v>4509500</v>
      </c>
    </row>
    <row r="8" spans="1:12" s="154" customFormat="1" ht="12.75">
      <c r="A8" s="149" t="s">
        <v>220</v>
      </c>
      <c r="B8" s="150"/>
      <c r="C8" s="151"/>
      <c r="D8" s="152">
        <f>SUM(D9:D16)</f>
        <v>183400</v>
      </c>
      <c r="E8" s="152"/>
      <c r="F8" s="153">
        <f>SUM(F9:F16)</f>
        <v>183400</v>
      </c>
      <c r="G8" s="152"/>
      <c r="H8" s="153"/>
      <c r="I8" s="152"/>
      <c r="J8" s="153"/>
      <c r="K8" s="152"/>
      <c r="L8" s="153"/>
    </row>
    <row r="9" spans="1:20" s="1" customFormat="1" ht="12.75">
      <c r="A9" s="155" t="s">
        <v>221</v>
      </c>
      <c r="B9" s="156">
        <v>200</v>
      </c>
      <c r="C9" s="157" t="s">
        <v>234</v>
      </c>
      <c r="D9" s="158">
        <f aca="true" t="shared" si="0" ref="D9:D16">B9*M9</f>
        <v>30000</v>
      </c>
      <c r="E9" s="158">
        <v>200</v>
      </c>
      <c r="F9" s="158">
        <f>E9*M9</f>
        <v>30000</v>
      </c>
      <c r="G9" s="158"/>
      <c r="H9" s="158"/>
      <c r="I9" s="158"/>
      <c r="J9" s="158"/>
      <c r="K9" s="158"/>
      <c r="L9" s="158"/>
      <c r="M9" s="2">
        <v>150</v>
      </c>
      <c r="N9" s="2">
        <v>35</v>
      </c>
      <c r="O9" s="2">
        <v>30</v>
      </c>
      <c r="P9" s="2">
        <v>20</v>
      </c>
      <c r="Q9" s="2">
        <v>15</v>
      </c>
      <c r="R9" s="1">
        <v>100</v>
      </c>
      <c r="S9" s="1">
        <f aca="true" t="shared" si="1" ref="S9:T15">E9+G9+I9+K9</f>
        <v>200</v>
      </c>
      <c r="T9" s="1">
        <f>F9+H9+J9+L9</f>
        <v>30000</v>
      </c>
    </row>
    <row r="10" spans="1:20" s="1" customFormat="1" ht="12.75">
      <c r="A10" s="155" t="s">
        <v>222</v>
      </c>
      <c r="B10" s="156">
        <v>200</v>
      </c>
      <c r="C10" s="157" t="s">
        <v>234</v>
      </c>
      <c r="D10" s="158">
        <f t="shared" si="0"/>
        <v>20000</v>
      </c>
      <c r="E10" s="159">
        <v>200</v>
      </c>
      <c r="F10" s="160">
        <f aca="true" t="shared" si="2" ref="F10:F16">E10*M10</f>
        <v>20000</v>
      </c>
      <c r="G10" s="159"/>
      <c r="H10" s="160"/>
      <c r="I10" s="159"/>
      <c r="J10" s="160"/>
      <c r="K10" s="159"/>
      <c r="L10" s="160"/>
      <c r="M10" s="2">
        <v>100</v>
      </c>
      <c r="N10" s="2">
        <v>35</v>
      </c>
      <c r="O10" s="2">
        <v>30</v>
      </c>
      <c r="P10" s="2">
        <v>20</v>
      </c>
      <c r="Q10" s="2">
        <v>15</v>
      </c>
      <c r="R10" s="1">
        <v>100</v>
      </c>
      <c r="S10" s="1">
        <f t="shared" si="1"/>
        <v>200</v>
      </c>
      <c r="T10" s="1">
        <f t="shared" si="1"/>
        <v>20000</v>
      </c>
    </row>
    <row r="11" spans="1:20" s="1" customFormat="1" ht="12.75">
      <c r="A11" s="155" t="s">
        <v>223</v>
      </c>
      <c r="B11" s="156">
        <v>4</v>
      </c>
      <c r="C11" s="157" t="s">
        <v>4</v>
      </c>
      <c r="D11" s="158">
        <f t="shared" si="0"/>
        <v>20800</v>
      </c>
      <c r="E11" s="159">
        <v>4</v>
      </c>
      <c r="F11" s="160">
        <f>E11*M11</f>
        <v>20800</v>
      </c>
      <c r="G11" s="159"/>
      <c r="H11" s="160"/>
      <c r="I11" s="159"/>
      <c r="J11" s="160"/>
      <c r="K11" s="159"/>
      <c r="L11" s="160"/>
      <c r="M11" s="2">
        <v>5200</v>
      </c>
      <c r="N11" s="2">
        <v>35</v>
      </c>
      <c r="O11" s="2">
        <v>30</v>
      </c>
      <c r="P11" s="2">
        <v>20</v>
      </c>
      <c r="Q11" s="2">
        <v>15</v>
      </c>
      <c r="R11" s="1">
        <v>100</v>
      </c>
      <c r="S11" s="1">
        <f t="shared" si="1"/>
        <v>4</v>
      </c>
      <c r="T11" s="1">
        <f t="shared" si="1"/>
        <v>20800</v>
      </c>
    </row>
    <row r="12" spans="1:20" s="1" customFormat="1" ht="12.75">
      <c r="A12" s="155" t="s">
        <v>224</v>
      </c>
      <c r="B12" s="156">
        <f>B9</f>
        <v>200</v>
      </c>
      <c r="C12" s="157" t="s">
        <v>16</v>
      </c>
      <c r="D12" s="158">
        <f t="shared" si="0"/>
        <v>16000</v>
      </c>
      <c r="E12" s="159">
        <v>100</v>
      </c>
      <c r="F12" s="160">
        <v>16000</v>
      </c>
      <c r="G12" s="159"/>
      <c r="H12" s="160"/>
      <c r="I12" s="159"/>
      <c r="J12" s="160"/>
      <c r="K12" s="159"/>
      <c r="L12" s="160"/>
      <c r="M12" s="2">
        <v>80</v>
      </c>
      <c r="N12" s="2">
        <v>35</v>
      </c>
      <c r="O12" s="2">
        <v>30</v>
      </c>
      <c r="P12" s="2">
        <v>20</v>
      </c>
      <c r="Q12" s="2">
        <v>15</v>
      </c>
      <c r="R12" s="1">
        <v>100</v>
      </c>
      <c r="S12" s="1">
        <f t="shared" si="1"/>
        <v>100</v>
      </c>
      <c r="T12" s="1">
        <f t="shared" si="1"/>
        <v>16000</v>
      </c>
    </row>
    <row r="13" spans="1:20" s="1" customFormat="1" ht="12.75">
      <c r="A13" s="155" t="s">
        <v>43</v>
      </c>
      <c r="B13" s="156">
        <v>6</v>
      </c>
      <c r="C13" s="157" t="s">
        <v>3</v>
      </c>
      <c r="D13" s="158">
        <f t="shared" si="0"/>
        <v>3600</v>
      </c>
      <c r="E13" s="159">
        <v>6</v>
      </c>
      <c r="F13" s="160">
        <f t="shared" si="2"/>
        <v>3600</v>
      </c>
      <c r="G13" s="159"/>
      <c r="H13" s="160"/>
      <c r="I13" s="159"/>
      <c r="J13" s="160"/>
      <c r="K13" s="159"/>
      <c r="L13" s="160"/>
      <c r="M13" s="2">
        <v>600</v>
      </c>
      <c r="N13" s="2"/>
      <c r="O13" s="2"/>
      <c r="P13" s="2"/>
      <c r="Q13" s="2"/>
      <c r="T13" s="1">
        <f t="shared" si="1"/>
        <v>3600</v>
      </c>
    </row>
    <row r="14" spans="1:20" s="1" customFormat="1" ht="12.75">
      <c r="A14" s="161" t="s">
        <v>225</v>
      </c>
      <c r="B14" s="156">
        <f>B9</f>
        <v>200</v>
      </c>
      <c r="C14" s="157" t="s">
        <v>234</v>
      </c>
      <c r="D14" s="158">
        <f t="shared" si="0"/>
        <v>60000</v>
      </c>
      <c r="E14" s="159">
        <v>100</v>
      </c>
      <c r="F14" s="160">
        <v>60000</v>
      </c>
      <c r="G14" s="159"/>
      <c r="H14" s="160"/>
      <c r="I14" s="159"/>
      <c r="J14" s="160"/>
      <c r="K14" s="159"/>
      <c r="L14" s="160"/>
      <c r="M14" s="2">
        <v>300</v>
      </c>
      <c r="N14" s="2">
        <v>35</v>
      </c>
      <c r="O14" s="2">
        <v>30</v>
      </c>
      <c r="P14" s="2">
        <v>20</v>
      </c>
      <c r="Q14" s="2">
        <v>15</v>
      </c>
      <c r="R14" s="1">
        <v>100</v>
      </c>
      <c r="S14" s="1">
        <f t="shared" si="1"/>
        <v>100</v>
      </c>
      <c r="T14" s="1">
        <f t="shared" si="1"/>
        <v>60000</v>
      </c>
    </row>
    <row r="15" spans="1:20" s="1" customFormat="1" ht="12.75">
      <c r="A15" s="161" t="s">
        <v>226</v>
      </c>
      <c r="B15" s="156">
        <f>B9</f>
        <v>200</v>
      </c>
      <c r="C15" s="157" t="s">
        <v>234</v>
      </c>
      <c r="D15" s="158">
        <v>28000</v>
      </c>
      <c r="E15" s="159">
        <v>100</v>
      </c>
      <c r="F15" s="160">
        <v>28000</v>
      </c>
      <c r="G15" s="159"/>
      <c r="H15" s="160"/>
      <c r="I15" s="159"/>
      <c r="J15" s="160"/>
      <c r="K15" s="159"/>
      <c r="L15" s="160"/>
      <c r="M15" s="2">
        <v>200</v>
      </c>
      <c r="N15" s="2">
        <v>35</v>
      </c>
      <c r="O15" s="2">
        <v>30</v>
      </c>
      <c r="P15" s="2">
        <v>20</v>
      </c>
      <c r="Q15" s="2">
        <v>15</v>
      </c>
      <c r="R15" s="1">
        <v>100</v>
      </c>
      <c r="S15" s="1">
        <f>G15+I15+K15+E15</f>
        <v>100</v>
      </c>
      <c r="T15" s="1">
        <f t="shared" si="1"/>
        <v>28000</v>
      </c>
    </row>
    <row r="16" spans="1:13" s="1" customFormat="1" ht="12.75">
      <c r="A16" s="161" t="s">
        <v>40</v>
      </c>
      <c r="B16" s="156">
        <v>1</v>
      </c>
      <c r="C16" s="157" t="s">
        <v>5</v>
      </c>
      <c r="D16" s="158">
        <f t="shared" si="0"/>
        <v>5000</v>
      </c>
      <c r="E16" s="159">
        <v>1</v>
      </c>
      <c r="F16" s="160">
        <f t="shared" si="2"/>
        <v>5000</v>
      </c>
      <c r="G16" s="159"/>
      <c r="H16" s="160"/>
      <c r="I16" s="159"/>
      <c r="J16" s="160"/>
      <c r="K16" s="159"/>
      <c r="L16" s="160"/>
      <c r="M16" s="2">
        <v>5000</v>
      </c>
    </row>
    <row r="17" spans="1:13" s="166" customFormat="1" ht="12.75">
      <c r="A17" s="162" t="s">
        <v>227</v>
      </c>
      <c r="B17" s="150"/>
      <c r="C17" s="150"/>
      <c r="D17" s="163">
        <f>SUM(D18:D23)</f>
        <v>2274100</v>
      </c>
      <c r="E17" s="164"/>
      <c r="F17" s="165">
        <f>SUM(F18:F23)</f>
        <v>801900</v>
      </c>
      <c r="G17" s="164"/>
      <c r="H17" s="165">
        <f>SUM(H18:H23)</f>
        <v>682600</v>
      </c>
      <c r="I17" s="164"/>
      <c r="J17" s="165">
        <f>SUM(J18:J23)</f>
        <v>563300</v>
      </c>
      <c r="K17" s="164"/>
      <c r="L17" s="165">
        <f>SUM(L18:L23)</f>
        <v>226300</v>
      </c>
      <c r="M17" s="154">
        <f>SUM(F17,H17,J17,L17)</f>
        <v>2274100</v>
      </c>
    </row>
    <row r="18" spans="1:20" s="1" customFormat="1" ht="12.75">
      <c r="A18" s="155" t="s">
        <v>228</v>
      </c>
      <c r="B18" s="156">
        <v>5190</v>
      </c>
      <c r="C18" s="156" t="s">
        <v>234</v>
      </c>
      <c r="D18" s="155">
        <f>B18*M18</f>
        <v>519000</v>
      </c>
      <c r="E18" s="159">
        <v>1830</v>
      </c>
      <c r="F18" s="160">
        <f aca="true" t="shared" si="3" ref="F18:F23">E18*M18</f>
        <v>183000</v>
      </c>
      <c r="G18" s="159">
        <v>1560</v>
      </c>
      <c r="H18" s="160">
        <f aca="true" t="shared" si="4" ref="H18:H23">G18*M18</f>
        <v>156000</v>
      </c>
      <c r="I18" s="159">
        <v>1290</v>
      </c>
      <c r="J18" s="160">
        <f aca="true" t="shared" si="5" ref="J18:J23">I18*M18</f>
        <v>129000</v>
      </c>
      <c r="K18" s="159">
        <v>510</v>
      </c>
      <c r="L18" s="160">
        <f>K18*M18</f>
        <v>51000</v>
      </c>
      <c r="M18" s="2">
        <v>100</v>
      </c>
      <c r="N18" s="2">
        <v>35</v>
      </c>
      <c r="O18" s="2">
        <v>30</v>
      </c>
      <c r="P18" s="2">
        <v>20</v>
      </c>
      <c r="Q18" s="2">
        <v>15</v>
      </c>
      <c r="R18" s="1">
        <v>100</v>
      </c>
      <c r="S18" s="1">
        <f aca="true" t="shared" si="6" ref="S18:T29">E18+G18+I18+K18</f>
        <v>5190</v>
      </c>
      <c r="T18" s="1">
        <f t="shared" si="6"/>
        <v>519000</v>
      </c>
    </row>
    <row r="19" spans="1:20" s="1" customFormat="1" ht="12.75">
      <c r="A19" s="155" t="s">
        <v>229</v>
      </c>
      <c r="B19" s="156">
        <f>B18</f>
        <v>5190</v>
      </c>
      <c r="C19" s="156" t="s">
        <v>234</v>
      </c>
      <c r="D19" s="155">
        <f>B19*M19</f>
        <v>259500</v>
      </c>
      <c r="E19" s="159">
        <v>1830</v>
      </c>
      <c r="F19" s="160">
        <f t="shared" si="3"/>
        <v>91500</v>
      </c>
      <c r="G19" s="159">
        <v>1560</v>
      </c>
      <c r="H19" s="160">
        <f t="shared" si="4"/>
        <v>78000</v>
      </c>
      <c r="I19" s="159">
        <v>1290</v>
      </c>
      <c r="J19" s="160">
        <f t="shared" si="5"/>
        <v>64500</v>
      </c>
      <c r="K19" s="159">
        <v>510</v>
      </c>
      <c r="L19" s="160">
        <f>K19*M19</f>
        <v>25500</v>
      </c>
      <c r="M19" s="2">
        <v>50</v>
      </c>
      <c r="N19" s="2"/>
      <c r="O19" s="2"/>
      <c r="P19" s="2"/>
      <c r="Q19" s="2"/>
      <c r="S19" s="1">
        <f t="shared" si="6"/>
        <v>5190</v>
      </c>
      <c r="T19" s="1">
        <f t="shared" si="6"/>
        <v>259500</v>
      </c>
    </row>
    <row r="20" spans="1:20" s="1" customFormat="1" ht="12.75">
      <c r="A20" s="155" t="s">
        <v>230</v>
      </c>
      <c r="B20" s="156">
        <f>B18</f>
        <v>5190</v>
      </c>
      <c r="C20" s="156" t="s">
        <v>234</v>
      </c>
      <c r="D20" s="155">
        <f>B20*M20</f>
        <v>1038000</v>
      </c>
      <c r="E20" s="159">
        <v>1830</v>
      </c>
      <c r="F20" s="160">
        <f t="shared" si="3"/>
        <v>366000</v>
      </c>
      <c r="G20" s="159">
        <v>1560</v>
      </c>
      <c r="H20" s="160">
        <f t="shared" si="4"/>
        <v>312000</v>
      </c>
      <c r="I20" s="159">
        <v>1290</v>
      </c>
      <c r="J20" s="160">
        <f t="shared" si="5"/>
        <v>258000</v>
      </c>
      <c r="K20" s="159">
        <v>510</v>
      </c>
      <c r="L20" s="160">
        <f>K20*M20</f>
        <v>102000</v>
      </c>
      <c r="M20" s="2">
        <v>200</v>
      </c>
      <c r="N20" s="2"/>
      <c r="O20" s="2"/>
      <c r="P20" s="2"/>
      <c r="Q20" s="2"/>
      <c r="S20" s="1">
        <f t="shared" si="6"/>
        <v>5190</v>
      </c>
      <c r="T20" s="1">
        <f t="shared" si="6"/>
        <v>1038000</v>
      </c>
    </row>
    <row r="21" spans="1:20" s="1" customFormat="1" ht="12.75">
      <c r="A21" s="155" t="s">
        <v>46</v>
      </c>
      <c r="B21" s="156">
        <v>102</v>
      </c>
      <c r="C21" s="156" t="s">
        <v>3</v>
      </c>
      <c r="D21" s="155">
        <f>B21*M21</f>
        <v>61200</v>
      </c>
      <c r="E21" s="159">
        <v>36</v>
      </c>
      <c r="F21" s="160">
        <f t="shared" si="3"/>
        <v>21600</v>
      </c>
      <c r="G21" s="159">
        <v>30</v>
      </c>
      <c r="H21" s="160">
        <f t="shared" si="4"/>
        <v>18000</v>
      </c>
      <c r="I21" s="159">
        <v>24</v>
      </c>
      <c r="J21" s="160">
        <f t="shared" si="5"/>
        <v>14400</v>
      </c>
      <c r="K21" s="159">
        <v>12</v>
      </c>
      <c r="L21" s="160">
        <f>K21*M21</f>
        <v>7200</v>
      </c>
      <c r="M21" s="2">
        <v>600</v>
      </c>
      <c r="N21" s="2"/>
      <c r="O21" s="2"/>
      <c r="P21" s="2"/>
      <c r="Q21" s="2"/>
      <c r="S21" s="1">
        <f t="shared" si="6"/>
        <v>102</v>
      </c>
      <c r="T21" s="1">
        <f t="shared" si="6"/>
        <v>61200</v>
      </c>
    </row>
    <row r="22" spans="1:20" s="1" customFormat="1" ht="12.75">
      <c r="A22" s="155" t="s">
        <v>231</v>
      </c>
      <c r="B22" s="156">
        <f>B18</f>
        <v>5190</v>
      </c>
      <c r="C22" s="156" t="s">
        <v>234</v>
      </c>
      <c r="D22" s="155">
        <f>B22*M22</f>
        <v>311400</v>
      </c>
      <c r="E22" s="159">
        <v>1830</v>
      </c>
      <c r="F22" s="160">
        <f t="shared" si="3"/>
        <v>109800</v>
      </c>
      <c r="G22" s="159">
        <v>1560</v>
      </c>
      <c r="H22" s="160">
        <f t="shared" si="4"/>
        <v>93600</v>
      </c>
      <c r="I22" s="159">
        <v>1290</v>
      </c>
      <c r="J22" s="160">
        <f t="shared" si="5"/>
        <v>77400</v>
      </c>
      <c r="K22" s="159">
        <v>510</v>
      </c>
      <c r="L22" s="160">
        <f>K22*M22</f>
        <v>30600</v>
      </c>
      <c r="M22" s="2">
        <v>60</v>
      </c>
      <c r="N22" s="2"/>
      <c r="O22" s="2"/>
      <c r="P22" s="2"/>
      <c r="Q22" s="2"/>
      <c r="S22" s="1">
        <f t="shared" si="6"/>
        <v>5190</v>
      </c>
      <c r="T22" s="1">
        <f t="shared" si="6"/>
        <v>311400</v>
      </c>
    </row>
    <row r="23" spans="1:20" s="1" customFormat="1" ht="12.75">
      <c r="A23" s="167" t="s">
        <v>47</v>
      </c>
      <c r="B23" s="168">
        <v>17</v>
      </c>
      <c r="C23" s="168" t="s">
        <v>5</v>
      </c>
      <c r="D23" s="167">
        <v>85000</v>
      </c>
      <c r="E23" s="169">
        <v>6</v>
      </c>
      <c r="F23" s="170">
        <f t="shared" si="3"/>
        <v>30000</v>
      </c>
      <c r="G23" s="169">
        <v>5</v>
      </c>
      <c r="H23" s="170">
        <f t="shared" si="4"/>
        <v>25000</v>
      </c>
      <c r="I23" s="169">
        <v>4</v>
      </c>
      <c r="J23" s="170">
        <f t="shared" si="5"/>
        <v>20000</v>
      </c>
      <c r="K23" s="169">
        <v>2</v>
      </c>
      <c r="L23" s="170">
        <v>10000</v>
      </c>
      <c r="M23" s="2">
        <v>5000</v>
      </c>
      <c r="N23" s="2"/>
      <c r="O23" s="2"/>
      <c r="P23" s="2"/>
      <c r="Q23" s="2"/>
      <c r="S23" s="1">
        <f t="shared" si="6"/>
        <v>17</v>
      </c>
      <c r="T23" s="1">
        <f t="shared" si="6"/>
        <v>85000</v>
      </c>
    </row>
    <row r="24" spans="1:20" s="166" customFormat="1" ht="12.75">
      <c r="A24" s="171" t="s">
        <v>232</v>
      </c>
      <c r="B24" s="151"/>
      <c r="C24" s="151"/>
      <c r="D24" s="171">
        <f>SUM(D25:D29)</f>
        <v>1972200</v>
      </c>
      <c r="E24" s="164"/>
      <c r="F24" s="165">
        <f>SUM(F25:F29)</f>
        <v>695400</v>
      </c>
      <c r="G24" s="164"/>
      <c r="H24" s="165">
        <f>SUM(H25:H29)</f>
        <v>592800</v>
      </c>
      <c r="I24" s="164"/>
      <c r="J24" s="165">
        <f>SUM(J25:J29)</f>
        <v>490200</v>
      </c>
      <c r="K24" s="164"/>
      <c r="L24" s="165">
        <f>SUM(L25:L29)</f>
        <v>193800</v>
      </c>
      <c r="M24" s="154">
        <f>SUM(F24,H24,J24,L24)</f>
        <v>1972200</v>
      </c>
      <c r="T24" s="166">
        <f t="shared" si="6"/>
        <v>1972200</v>
      </c>
    </row>
    <row r="25" spans="1:20" s="1" customFormat="1" ht="12.75">
      <c r="A25" s="155" t="s">
        <v>233</v>
      </c>
      <c r="B25" s="156">
        <v>5190</v>
      </c>
      <c r="C25" s="157" t="s">
        <v>234</v>
      </c>
      <c r="D25" s="172">
        <f>B25*M25</f>
        <v>519000</v>
      </c>
      <c r="E25" s="159">
        <v>1830</v>
      </c>
      <c r="F25" s="160">
        <f>E25*M25</f>
        <v>183000</v>
      </c>
      <c r="G25" s="159">
        <v>1560</v>
      </c>
      <c r="H25" s="160">
        <f>G25*M25</f>
        <v>156000</v>
      </c>
      <c r="I25" s="159">
        <v>1290</v>
      </c>
      <c r="J25" s="160">
        <f>I25*M25</f>
        <v>129000</v>
      </c>
      <c r="K25" s="159">
        <v>510</v>
      </c>
      <c r="L25" s="160">
        <f>K25*M25</f>
        <v>51000</v>
      </c>
      <c r="M25" s="2">
        <v>100</v>
      </c>
      <c r="N25" s="2">
        <v>35</v>
      </c>
      <c r="O25" s="2">
        <v>30</v>
      </c>
      <c r="P25" s="2">
        <v>20</v>
      </c>
      <c r="Q25" s="2">
        <v>15</v>
      </c>
      <c r="R25" s="1">
        <v>100</v>
      </c>
      <c r="S25" s="1">
        <f>E25+G25+I25+K25</f>
        <v>5190</v>
      </c>
      <c r="T25" s="1">
        <f t="shared" si="6"/>
        <v>519000</v>
      </c>
    </row>
    <row r="26" spans="1:20" s="1" customFormat="1" ht="12.75">
      <c r="A26" s="155" t="s">
        <v>235</v>
      </c>
      <c r="B26" s="156">
        <f>B25</f>
        <v>5190</v>
      </c>
      <c r="C26" s="157" t="s">
        <v>234</v>
      </c>
      <c r="D26" s="172">
        <f>B26*M26</f>
        <v>259500</v>
      </c>
      <c r="E26" s="159">
        <v>1830</v>
      </c>
      <c r="F26" s="160">
        <f>E26*M26</f>
        <v>91500</v>
      </c>
      <c r="G26" s="159">
        <v>1560</v>
      </c>
      <c r="H26" s="160">
        <f>G26*M26</f>
        <v>78000</v>
      </c>
      <c r="I26" s="159">
        <v>1290</v>
      </c>
      <c r="J26" s="160">
        <f>I26*M26</f>
        <v>64500</v>
      </c>
      <c r="K26" s="159">
        <v>510</v>
      </c>
      <c r="L26" s="160">
        <f>K26*M26</f>
        <v>25500</v>
      </c>
      <c r="M26" s="2">
        <v>50</v>
      </c>
      <c r="N26" s="2">
        <v>35</v>
      </c>
      <c r="O26" s="2">
        <v>30</v>
      </c>
      <c r="P26" s="2">
        <v>20</v>
      </c>
      <c r="Q26" s="2">
        <v>15</v>
      </c>
      <c r="R26" s="1">
        <v>100</v>
      </c>
      <c r="S26" s="1">
        <f>E26+G26+I26+K26</f>
        <v>5190</v>
      </c>
      <c r="T26" s="1">
        <f t="shared" si="6"/>
        <v>259500</v>
      </c>
    </row>
    <row r="27" spans="1:20" s="1" customFormat="1" ht="12.75">
      <c r="A27" s="167" t="s">
        <v>231</v>
      </c>
      <c r="B27" s="168">
        <v>5190</v>
      </c>
      <c r="C27" s="201" t="s">
        <v>16</v>
      </c>
      <c r="D27" s="223">
        <f>B27*M27</f>
        <v>311400</v>
      </c>
      <c r="E27" s="169">
        <v>1830</v>
      </c>
      <c r="F27" s="170">
        <f>E27*M27</f>
        <v>109800</v>
      </c>
      <c r="G27" s="169">
        <v>1560</v>
      </c>
      <c r="H27" s="170">
        <f>G27*M27</f>
        <v>93600</v>
      </c>
      <c r="I27" s="169">
        <v>1290</v>
      </c>
      <c r="J27" s="170">
        <f>I27*M27</f>
        <v>77400</v>
      </c>
      <c r="K27" s="169">
        <v>510</v>
      </c>
      <c r="L27" s="170">
        <f>K27*M27</f>
        <v>30600</v>
      </c>
      <c r="M27" s="2">
        <v>60</v>
      </c>
      <c r="N27" s="2">
        <v>35</v>
      </c>
      <c r="O27" s="2">
        <v>30</v>
      </c>
      <c r="P27" s="2">
        <v>20</v>
      </c>
      <c r="Q27" s="2">
        <v>15</v>
      </c>
      <c r="R27" s="1">
        <v>100</v>
      </c>
      <c r="S27" s="1">
        <f>E27+G27+I27+K27</f>
        <v>5190</v>
      </c>
      <c r="T27" s="1">
        <f t="shared" si="6"/>
        <v>311400</v>
      </c>
    </row>
    <row r="28" spans="1:20" s="1" customFormat="1" ht="12.75">
      <c r="A28" s="167" t="s">
        <v>48</v>
      </c>
      <c r="B28" s="168">
        <v>1038</v>
      </c>
      <c r="C28" s="201" t="s">
        <v>3</v>
      </c>
      <c r="D28" s="223">
        <f>B28*M28</f>
        <v>622800</v>
      </c>
      <c r="E28" s="169">
        <v>366</v>
      </c>
      <c r="F28" s="170">
        <f>E28*M28</f>
        <v>219600</v>
      </c>
      <c r="G28" s="169">
        <v>312</v>
      </c>
      <c r="H28" s="170">
        <f>G28*M28</f>
        <v>187200</v>
      </c>
      <c r="I28" s="169">
        <v>258</v>
      </c>
      <c r="J28" s="170">
        <f>I28*M28</f>
        <v>154800</v>
      </c>
      <c r="K28" s="169">
        <v>102</v>
      </c>
      <c r="L28" s="170">
        <f>K28*M28</f>
        <v>61200</v>
      </c>
      <c r="M28" s="2">
        <v>600</v>
      </c>
      <c r="N28" s="2">
        <v>35</v>
      </c>
      <c r="O28" s="2">
        <v>30</v>
      </c>
      <c r="P28" s="2">
        <v>20</v>
      </c>
      <c r="Q28" s="2">
        <v>15</v>
      </c>
      <c r="R28" s="1">
        <v>100</v>
      </c>
      <c r="S28" s="1">
        <f>E28+G28+I28+K28</f>
        <v>1038</v>
      </c>
      <c r="T28" s="1">
        <f t="shared" si="6"/>
        <v>622800</v>
      </c>
    </row>
    <row r="29" spans="1:20" s="1" customFormat="1" ht="12.75">
      <c r="A29" s="155" t="s">
        <v>236</v>
      </c>
      <c r="B29" s="156">
        <v>173</v>
      </c>
      <c r="C29" s="157" t="s">
        <v>5</v>
      </c>
      <c r="D29" s="172">
        <f>B29*M29</f>
        <v>259500</v>
      </c>
      <c r="E29" s="159">
        <v>61</v>
      </c>
      <c r="F29" s="160">
        <f>E29*M29</f>
        <v>91500</v>
      </c>
      <c r="G29" s="159">
        <v>52</v>
      </c>
      <c r="H29" s="160">
        <f>G29*M29</f>
        <v>78000</v>
      </c>
      <c r="I29" s="159">
        <v>43</v>
      </c>
      <c r="J29" s="160">
        <f>I29*M29</f>
        <v>64500</v>
      </c>
      <c r="K29" s="159">
        <v>17</v>
      </c>
      <c r="L29" s="160">
        <f>K29*M29</f>
        <v>25500</v>
      </c>
      <c r="M29" s="2">
        <v>1500</v>
      </c>
      <c r="N29" s="2">
        <v>35</v>
      </c>
      <c r="O29" s="2">
        <v>30</v>
      </c>
      <c r="P29" s="2">
        <v>20</v>
      </c>
      <c r="Q29" s="2">
        <v>15</v>
      </c>
      <c r="R29" s="1">
        <v>100</v>
      </c>
      <c r="S29" s="1">
        <f>E29+G29+I29+K29</f>
        <v>173</v>
      </c>
      <c r="T29" s="1">
        <f t="shared" si="6"/>
        <v>259500</v>
      </c>
    </row>
    <row r="30" spans="1:17" s="1" customFormat="1" ht="12.75">
      <c r="A30" s="165" t="s">
        <v>237</v>
      </c>
      <c r="B30" s="156"/>
      <c r="C30" s="157"/>
      <c r="D30" s="171">
        <f>SUM(D37,D36,D35,D34,D33,D32,D31)</f>
        <v>79800</v>
      </c>
      <c r="E30" s="164"/>
      <c r="F30" s="165">
        <f>SUM(F31,F32,F33,F34,F35,F36,F37)</f>
        <v>79800</v>
      </c>
      <c r="G30" s="159"/>
      <c r="H30" s="160"/>
      <c r="I30" s="159"/>
      <c r="J30" s="160"/>
      <c r="K30" s="159"/>
      <c r="L30" s="160"/>
      <c r="M30" s="2"/>
      <c r="N30" s="2"/>
      <c r="O30" s="2"/>
      <c r="P30" s="2"/>
      <c r="Q30" s="2"/>
    </row>
    <row r="31" spans="1:17" s="1" customFormat="1" ht="12.75">
      <c r="A31" s="160" t="s">
        <v>292</v>
      </c>
      <c r="B31" s="156">
        <v>80</v>
      </c>
      <c r="C31" s="157" t="s">
        <v>234</v>
      </c>
      <c r="D31" s="172">
        <v>12000</v>
      </c>
      <c r="E31" s="159">
        <v>80</v>
      </c>
      <c r="F31" s="160">
        <v>12000</v>
      </c>
      <c r="G31" s="159"/>
      <c r="H31" s="160"/>
      <c r="I31" s="159"/>
      <c r="J31" s="160"/>
      <c r="K31" s="159"/>
      <c r="L31" s="160"/>
      <c r="M31" s="2"/>
      <c r="N31" s="2"/>
      <c r="O31" s="2"/>
      <c r="P31" s="2"/>
      <c r="Q31" s="2"/>
    </row>
    <row r="32" spans="1:17" s="1" customFormat="1" ht="12.75">
      <c r="A32" s="160" t="s">
        <v>293</v>
      </c>
      <c r="B32" s="156">
        <v>80</v>
      </c>
      <c r="C32" s="157" t="s">
        <v>234</v>
      </c>
      <c r="D32" s="172">
        <v>8000</v>
      </c>
      <c r="E32" s="159">
        <v>80</v>
      </c>
      <c r="F32" s="160">
        <v>8000</v>
      </c>
      <c r="G32" s="159"/>
      <c r="H32" s="160"/>
      <c r="I32" s="159"/>
      <c r="J32" s="160"/>
      <c r="K32" s="159"/>
      <c r="L32" s="160"/>
      <c r="M32" s="2"/>
      <c r="N32" s="2"/>
      <c r="O32" s="2"/>
      <c r="P32" s="2"/>
      <c r="Q32" s="2"/>
    </row>
    <row r="33" spans="1:17" s="1" customFormat="1" ht="12.75">
      <c r="A33" s="160" t="s">
        <v>296</v>
      </c>
      <c r="B33" s="156">
        <v>80</v>
      </c>
      <c r="C33" s="157" t="s">
        <v>234</v>
      </c>
      <c r="D33" s="172">
        <v>16000</v>
      </c>
      <c r="E33" s="159">
        <v>80</v>
      </c>
      <c r="F33" s="160">
        <v>16000</v>
      </c>
      <c r="G33" s="159"/>
      <c r="H33" s="160"/>
      <c r="I33" s="159"/>
      <c r="J33" s="160"/>
      <c r="K33" s="159"/>
      <c r="L33" s="160"/>
      <c r="M33" s="2"/>
      <c r="N33" s="2"/>
      <c r="O33" s="2"/>
      <c r="P33" s="2"/>
      <c r="Q33" s="2"/>
    </row>
    <row r="34" spans="1:17" s="1" customFormat="1" ht="12.75">
      <c r="A34" s="160" t="s">
        <v>238</v>
      </c>
      <c r="B34" s="156">
        <v>6</v>
      </c>
      <c r="C34" s="157" t="s">
        <v>3</v>
      </c>
      <c r="D34" s="172">
        <v>3600</v>
      </c>
      <c r="E34" s="159">
        <v>6</v>
      </c>
      <c r="F34" s="160">
        <v>3600</v>
      </c>
      <c r="G34" s="159"/>
      <c r="H34" s="160"/>
      <c r="I34" s="159"/>
      <c r="J34" s="160"/>
      <c r="K34" s="159"/>
      <c r="L34" s="160"/>
      <c r="M34" s="2"/>
      <c r="N34" s="2"/>
      <c r="O34" s="2"/>
      <c r="P34" s="2"/>
      <c r="Q34" s="2"/>
    </row>
    <row r="35" spans="1:17" s="1" customFormat="1" ht="12.75">
      <c r="A35" s="160" t="s">
        <v>294</v>
      </c>
      <c r="B35" s="156">
        <v>80</v>
      </c>
      <c r="C35" s="157" t="s">
        <v>234</v>
      </c>
      <c r="D35" s="172">
        <v>24000</v>
      </c>
      <c r="E35" s="159">
        <v>80</v>
      </c>
      <c r="F35" s="160">
        <v>24000</v>
      </c>
      <c r="G35" s="159"/>
      <c r="H35" s="160"/>
      <c r="I35" s="159"/>
      <c r="J35" s="160"/>
      <c r="K35" s="159"/>
      <c r="L35" s="160"/>
      <c r="M35" s="2"/>
      <c r="N35" s="2"/>
      <c r="O35" s="2"/>
      <c r="P35" s="2"/>
      <c r="Q35" s="2"/>
    </row>
    <row r="36" spans="1:17" s="1" customFormat="1" ht="12.75">
      <c r="A36" s="160" t="s">
        <v>317</v>
      </c>
      <c r="B36" s="156">
        <v>1</v>
      </c>
      <c r="C36" s="157" t="s">
        <v>5</v>
      </c>
      <c r="D36" s="172">
        <v>5000</v>
      </c>
      <c r="E36" s="159">
        <v>1</v>
      </c>
      <c r="F36" s="160">
        <v>5000</v>
      </c>
      <c r="G36" s="159"/>
      <c r="H36" s="160"/>
      <c r="I36" s="159"/>
      <c r="J36" s="160"/>
      <c r="K36" s="159"/>
      <c r="L36" s="160"/>
      <c r="M36" s="2"/>
      <c r="N36" s="2"/>
      <c r="O36" s="2"/>
      <c r="P36" s="2"/>
      <c r="Q36" s="2"/>
    </row>
    <row r="37" spans="1:17" s="1" customFormat="1" ht="12.75">
      <c r="A37" s="160" t="s">
        <v>295</v>
      </c>
      <c r="B37" s="156">
        <v>80</v>
      </c>
      <c r="C37" s="157" t="s">
        <v>234</v>
      </c>
      <c r="D37" s="172">
        <v>11200</v>
      </c>
      <c r="E37" s="159">
        <v>80</v>
      </c>
      <c r="F37" s="160">
        <v>11200</v>
      </c>
      <c r="G37" s="159"/>
      <c r="H37" s="160"/>
      <c r="I37" s="159"/>
      <c r="J37" s="160"/>
      <c r="K37" s="159"/>
      <c r="L37" s="160"/>
      <c r="M37" s="2"/>
      <c r="N37" s="2"/>
      <c r="O37" s="2"/>
      <c r="P37" s="2"/>
      <c r="Q37" s="2"/>
    </row>
    <row r="38" spans="1:20" s="166" customFormat="1" ht="21.75" customHeight="1">
      <c r="A38" s="173" t="s">
        <v>239</v>
      </c>
      <c r="B38" s="142"/>
      <c r="C38" s="142"/>
      <c r="D38" s="173">
        <f>SUM(F38,H38,J38,L38)</f>
        <v>12000000</v>
      </c>
      <c r="E38" s="174"/>
      <c r="F38" s="173">
        <f>SUM(F41,F39)</f>
        <v>3000000</v>
      </c>
      <c r="G38" s="174"/>
      <c r="H38" s="173">
        <f>SUM(H40:H45)</f>
        <v>3000000</v>
      </c>
      <c r="I38" s="174"/>
      <c r="J38" s="173">
        <f>SUM(J40:J45)</f>
        <v>3000000</v>
      </c>
      <c r="K38" s="174"/>
      <c r="L38" s="173">
        <f>SUM(L40:L45)</f>
        <v>3000000</v>
      </c>
      <c r="M38" s="175">
        <f>SUM(F38,H38,J38,L38)</f>
        <v>12000000</v>
      </c>
      <c r="T38" s="166">
        <f>F38+H38+J38+L38</f>
        <v>12000000</v>
      </c>
    </row>
    <row r="39" spans="1:13" s="1" customFormat="1" ht="21.75" customHeight="1">
      <c r="A39" s="160" t="s">
        <v>240</v>
      </c>
      <c r="B39" s="176">
        <v>1</v>
      </c>
      <c r="C39" s="176" t="s">
        <v>6</v>
      </c>
      <c r="D39" s="176">
        <v>2500000</v>
      </c>
      <c r="E39" s="176">
        <v>1</v>
      </c>
      <c r="F39" s="160">
        <v>2500000</v>
      </c>
      <c r="G39" s="160"/>
      <c r="H39" s="160"/>
      <c r="I39" s="160"/>
      <c r="J39" s="160"/>
      <c r="K39" s="160"/>
      <c r="L39" s="160"/>
      <c r="M39" s="4"/>
    </row>
    <row r="40" spans="1:17" s="1" customFormat="1" ht="21.75" customHeight="1">
      <c r="A40" s="160" t="s">
        <v>41</v>
      </c>
      <c r="B40" s="176"/>
      <c r="C40" s="176"/>
      <c r="D40" s="176"/>
      <c r="E40" s="176"/>
      <c r="F40" s="160"/>
      <c r="G40" s="160"/>
      <c r="H40" s="160"/>
      <c r="I40" s="160"/>
      <c r="J40" s="160"/>
      <c r="K40" s="160"/>
      <c r="L40" s="160"/>
      <c r="M40" s="4"/>
      <c r="N40" s="2"/>
      <c r="O40" s="2"/>
      <c r="P40" s="2"/>
      <c r="Q40" s="2"/>
    </row>
    <row r="41" spans="1:22" s="1" customFormat="1" ht="21.75" customHeight="1">
      <c r="A41" s="160" t="s">
        <v>241</v>
      </c>
      <c r="B41" s="176">
        <v>2</v>
      </c>
      <c r="C41" s="176" t="s">
        <v>33</v>
      </c>
      <c r="D41" s="176">
        <v>1000000</v>
      </c>
      <c r="E41" s="176">
        <v>1</v>
      </c>
      <c r="F41" s="160">
        <v>500000</v>
      </c>
      <c r="G41" s="160"/>
      <c r="H41" s="160"/>
      <c r="I41" s="160">
        <v>1</v>
      </c>
      <c r="J41" s="160">
        <v>500000</v>
      </c>
      <c r="K41" s="160"/>
      <c r="L41" s="160"/>
      <c r="M41" s="4"/>
      <c r="N41" s="2"/>
      <c r="O41" s="2"/>
      <c r="P41" s="2"/>
      <c r="Q41" s="2"/>
      <c r="U41" s="166"/>
      <c r="V41" s="166"/>
    </row>
    <row r="42" spans="1:17" s="1" customFormat="1" ht="21.75" customHeight="1">
      <c r="A42" s="160" t="s">
        <v>242</v>
      </c>
      <c r="B42" s="176">
        <v>1</v>
      </c>
      <c r="C42" s="176" t="s">
        <v>33</v>
      </c>
      <c r="D42" s="176">
        <v>3000000</v>
      </c>
      <c r="E42" s="176"/>
      <c r="F42" s="160"/>
      <c r="G42" s="160"/>
      <c r="H42" s="160"/>
      <c r="I42" s="160"/>
      <c r="J42" s="160"/>
      <c r="K42" s="160">
        <v>1</v>
      </c>
      <c r="L42" s="160">
        <v>3000000</v>
      </c>
      <c r="M42" s="4"/>
      <c r="N42" s="2"/>
      <c r="O42" s="2"/>
      <c r="P42" s="2"/>
      <c r="Q42" s="2"/>
    </row>
    <row r="43" spans="1:22" s="166" customFormat="1" ht="21.75" customHeight="1">
      <c r="A43" s="160" t="s">
        <v>243</v>
      </c>
      <c r="B43" s="176">
        <v>3</v>
      </c>
      <c r="C43" s="176" t="s">
        <v>34</v>
      </c>
      <c r="D43" s="176">
        <v>4500000</v>
      </c>
      <c r="E43" s="176"/>
      <c r="F43" s="160"/>
      <c r="G43" s="160">
        <v>2</v>
      </c>
      <c r="H43" s="160">
        <v>3000000</v>
      </c>
      <c r="I43" s="160">
        <v>1</v>
      </c>
      <c r="J43" s="160">
        <v>1500000</v>
      </c>
      <c r="K43" s="160"/>
      <c r="L43" s="160"/>
      <c r="M43" s="2"/>
      <c r="N43" s="2"/>
      <c r="O43" s="2"/>
      <c r="P43" s="2"/>
      <c r="Q43" s="2"/>
      <c r="R43" s="1"/>
      <c r="S43" s="1"/>
      <c r="T43" s="1"/>
      <c r="U43" s="1"/>
      <c r="V43" s="1"/>
    </row>
    <row r="44" spans="1:22" s="166" customFormat="1" ht="21.75" customHeight="1">
      <c r="A44" s="160" t="s">
        <v>244</v>
      </c>
      <c r="B44" s="176">
        <v>1</v>
      </c>
      <c r="C44" s="176" t="s">
        <v>6</v>
      </c>
      <c r="D44" s="176">
        <v>1000000</v>
      </c>
      <c r="E44" s="176"/>
      <c r="F44" s="160"/>
      <c r="G44" s="160"/>
      <c r="H44" s="160"/>
      <c r="I44" s="160">
        <v>1</v>
      </c>
      <c r="J44" s="160">
        <v>1000000</v>
      </c>
      <c r="K44" s="160"/>
      <c r="L44" s="160"/>
      <c r="M44" s="2"/>
      <c r="N44" s="2"/>
      <c r="O44" s="2"/>
      <c r="P44" s="2"/>
      <c r="Q44" s="2"/>
      <c r="R44" s="1"/>
      <c r="S44" s="1"/>
      <c r="T44" s="1"/>
      <c r="U44" s="1"/>
      <c r="V44" s="1"/>
    </row>
    <row r="45" spans="1:22" s="166" customFormat="1" ht="21.75" customHeight="1">
      <c r="A45" s="170" t="s">
        <v>35</v>
      </c>
      <c r="B45" s="177"/>
      <c r="C45" s="177"/>
      <c r="D45" s="177"/>
      <c r="E45" s="177"/>
      <c r="F45" s="170"/>
      <c r="G45" s="170"/>
      <c r="H45" s="170"/>
      <c r="I45" s="170"/>
      <c r="J45" s="170"/>
      <c r="K45" s="170"/>
      <c r="L45" s="170"/>
      <c r="M45" s="2"/>
      <c r="N45" s="2"/>
      <c r="O45" s="2"/>
      <c r="P45" s="2"/>
      <c r="Q45" s="2"/>
      <c r="R45" s="1"/>
      <c r="S45" s="1"/>
      <c r="T45" s="1"/>
      <c r="U45" s="1"/>
      <c r="V45" s="1"/>
    </row>
    <row r="46" spans="1:20" s="166" customFormat="1" ht="21.75" customHeight="1">
      <c r="A46" s="178" t="s">
        <v>245</v>
      </c>
      <c r="B46" s="179"/>
      <c r="C46" s="180"/>
      <c r="D46" s="179">
        <f>SUM(D47:D52)</f>
        <v>22218000</v>
      </c>
      <c r="E46" s="174"/>
      <c r="F46" s="173">
        <v>8182000</v>
      </c>
      <c r="G46" s="174"/>
      <c r="H46" s="173">
        <v>6674000</v>
      </c>
      <c r="I46" s="174"/>
      <c r="J46" s="173">
        <v>5166000</v>
      </c>
      <c r="K46" s="174"/>
      <c r="L46" s="173">
        <v>2196000</v>
      </c>
      <c r="M46" s="154">
        <f>SUM(F46,H46,J46,L46)</f>
        <v>22218000</v>
      </c>
      <c r="P46" s="166">
        <f>F46+H46+J46+L46</f>
        <v>22218000</v>
      </c>
      <c r="T46" s="166">
        <f ca="1">SUM(T47,T48,T49,T50,T51,T52)</f>
        <v>0</v>
      </c>
    </row>
    <row r="47" spans="1:20" s="1" customFormat="1" ht="21.75" customHeight="1">
      <c r="A47" s="181" t="s">
        <v>246</v>
      </c>
      <c r="B47" s="157">
        <v>10</v>
      </c>
      <c r="C47" s="182" t="s">
        <v>6</v>
      </c>
      <c r="D47" s="183">
        <v>1700000</v>
      </c>
      <c r="E47" s="159">
        <v>4</v>
      </c>
      <c r="F47" s="160">
        <f ca="1">E47*M47</f>
        <v>680000</v>
      </c>
      <c r="G47" s="159">
        <v>3</v>
      </c>
      <c r="H47" s="160">
        <f ca="1">G47*M47</f>
        <v>510000</v>
      </c>
      <c r="I47" s="159">
        <v>2</v>
      </c>
      <c r="J47" s="160">
        <f ca="1">I47*M47</f>
        <v>340000</v>
      </c>
      <c r="K47" s="159">
        <v>1</v>
      </c>
      <c r="L47" s="160">
        <f ca="1">K47*M47</f>
        <v>170000</v>
      </c>
      <c r="M47" s="2">
        <f ca="1">SUM(F47,H47,J47)</f>
        <v>0</v>
      </c>
      <c r="N47" s="2">
        <v>35</v>
      </c>
      <c r="O47" s="2">
        <v>30</v>
      </c>
      <c r="P47" s="2">
        <v>20</v>
      </c>
      <c r="Q47" s="2">
        <v>15</v>
      </c>
      <c r="R47" s="1">
        <v>100</v>
      </c>
      <c r="S47" s="1">
        <f>E47+G47+I47+K47</f>
        <v>10</v>
      </c>
      <c r="T47" s="1">
        <f ca="1">F47+H47+J47+L47</f>
        <v>1700000</v>
      </c>
    </row>
    <row r="48" spans="1:20" s="1" customFormat="1" ht="21.75" customHeight="1">
      <c r="A48" s="181" t="s">
        <v>247</v>
      </c>
      <c r="B48" s="157">
        <v>10</v>
      </c>
      <c r="C48" s="182" t="s">
        <v>6</v>
      </c>
      <c r="D48" s="183">
        <v>500000</v>
      </c>
      <c r="E48" s="159">
        <v>4</v>
      </c>
      <c r="F48" s="160">
        <v>200000</v>
      </c>
      <c r="G48" s="159">
        <v>3</v>
      </c>
      <c r="H48" s="160">
        <v>150000</v>
      </c>
      <c r="I48" s="159">
        <v>2</v>
      </c>
      <c r="J48" s="160">
        <v>100000</v>
      </c>
      <c r="K48" s="159">
        <v>1</v>
      </c>
      <c r="L48" s="160">
        <v>50000</v>
      </c>
      <c r="M48" s="2">
        <v>25000</v>
      </c>
      <c r="T48" s="1">
        <f>SUM(F48,H48,J48,L48)</f>
        <v>500000</v>
      </c>
    </row>
    <row r="49" spans="1:20" s="1" customFormat="1" ht="21.75" customHeight="1">
      <c r="A49" s="181" t="s">
        <v>248</v>
      </c>
      <c r="B49" s="157">
        <v>163</v>
      </c>
      <c r="C49" s="182" t="s">
        <v>6</v>
      </c>
      <c r="D49" s="183">
        <v>4238000</v>
      </c>
      <c r="E49" s="159">
        <v>57</v>
      </c>
      <c r="F49" s="160">
        <v>1482000</v>
      </c>
      <c r="G49" s="159">
        <v>49</v>
      </c>
      <c r="H49" s="160">
        <v>1274000</v>
      </c>
      <c r="I49" s="159">
        <v>41</v>
      </c>
      <c r="J49" s="160">
        <v>1066000</v>
      </c>
      <c r="K49" s="159">
        <v>16</v>
      </c>
      <c r="L49" s="160">
        <v>416000</v>
      </c>
      <c r="M49" s="2"/>
      <c r="T49" s="1">
        <f>SUM(F49,H49,J49,L49)</f>
        <v>4238000</v>
      </c>
    </row>
    <row r="50" spans="1:20" s="1" customFormat="1" ht="21.75" customHeight="1">
      <c r="A50" s="181" t="s">
        <v>249</v>
      </c>
      <c r="B50" s="157">
        <v>10</v>
      </c>
      <c r="C50" s="182" t="s">
        <v>6</v>
      </c>
      <c r="D50" s="183">
        <f>SUM(F50,H50,J50,L50)</f>
        <v>1200000</v>
      </c>
      <c r="E50" s="159">
        <v>4</v>
      </c>
      <c r="F50" s="160">
        <v>480000</v>
      </c>
      <c r="G50" s="159">
        <v>3</v>
      </c>
      <c r="H50" s="160">
        <v>360000</v>
      </c>
      <c r="I50" s="159">
        <v>2</v>
      </c>
      <c r="J50" s="160">
        <v>240000</v>
      </c>
      <c r="K50" s="159">
        <v>1</v>
      </c>
      <c r="L50" s="160">
        <v>120000</v>
      </c>
      <c r="M50" s="4">
        <v>200000</v>
      </c>
      <c r="N50" s="2">
        <v>35</v>
      </c>
      <c r="O50" s="2">
        <v>30</v>
      </c>
      <c r="P50" s="2">
        <v>20</v>
      </c>
      <c r="Q50" s="2">
        <v>15</v>
      </c>
      <c r="R50" s="1">
        <v>100</v>
      </c>
      <c r="S50" s="1">
        <f>E50+G50+I50+K50</f>
        <v>10</v>
      </c>
      <c r="T50" s="1">
        <f>F50+H50+J50+L50</f>
        <v>1200000</v>
      </c>
    </row>
    <row r="51" spans="1:21" s="1" customFormat="1" ht="21.75" customHeight="1">
      <c r="A51" s="181" t="s">
        <v>250</v>
      </c>
      <c r="B51" s="157">
        <v>10</v>
      </c>
      <c r="C51" s="182" t="s">
        <v>9</v>
      </c>
      <c r="D51" s="183">
        <v>4800000</v>
      </c>
      <c r="E51" s="159">
        <v>4</v>
      </c>
      <c r="F51" s="160">
        <f>E51*M51</f>
        <v>1920000</v>
      </c>
      <c r="G51" s="159">
        <v>3</v>
      </c>
      <c r="H51" s="160">
        <f>G51*M51</f>
        <v>1440000</v>
      </c>
      <c r="I51" s="159">
        <v>2</v>
      </c>
      <c r="J51" s="160">
        <f>I51*M51</f>
        <v>960000</v>
      </c>
      <c r="K51" s="159">
        <v>1</v>
      </c>
      <c r="L51" s="160">
        <f>K51*M51</f>
        <v>480000</v>
      </c>
      <c r="M51" s="4">
        <v>480000</v>
      </c>
      <c r="T51" s="1">
        <f>SUM(F51,H51,J51,L51)</f>
        <v>4800000</v>
      </c>
      <c r="U51" s="1">
        <f ca="1">SUM(T47,T48,T49,T50,T51,T52)</f>
        <v>0</v>
      </c>
    </row>
    <row r="52" spans="1:20" s="1" customFormat="1" ht="21.75" customHeight="1">
      <c r="A52" s="200" t="s">
        <v>331</v>
      </c>
      <c r="B52" s="201">
        <v>163</v>
      </c>
      <c r="C52" s="202" t="s">
        <v>6</v>
      </c>
      <c r="D52" s="185">
        <f>B52*M52</f>
        <v>9780000</v>
      </c>
      <c r="E52" s="169">
        <v>57</v>
      </c>
      <c r="F52" s="170">
        <v>3420000</v>
      </c>
      <c r="G52" s="169">
        <v>49</v>
      </c>
      <c r="H52" s="170">
        <v>2940000</v>
      </c>
      <c r="I52" s="169">
        <v>41</v>
      </c>
      <c r="J52" s="170">
        <v>2460000</v>
      </c>
      <c r="K52" s="169">
        <v>16</v>
      </c>
      <c r="L52" s="170">
        <v>960000</v>
      </c>
      <c r="M52" s="4">
        <v>60000</v>
      </c>
      <c r="T52" s="1">
        <f>SUM(F52,H52,J52,L52)</f>
        <v>9780000</v>
      </c>
    </row>
    <row r="53" spans="1:20" s="166" customFormat="1" ht="21.75" customHeight="1">
      <c r="A53" s="179" t="s">
        <v>251</v>
      </c>
      <c r="B53" s="179"/>
      <c r="C53" s="180"/>
      <c r="D53" s="143">
        <f>SUM(D54:D69)</f>
        <v>7985450</v>
      </c>
      <c r="E53" s="174"/>
      <c r="F53" s="173">
        <f>SUM(F54:F69)</f>
        <v>2819850</v>
      </c>
      <c r="G53" s="174"/>
      <c r="H53" s="173">
        <f>SUM(H54:H69)</f>
        <v>2400200</v>
      </c>
      <c r="I53" s="174"/>
      <c r="J53" s="173">
        <f>SUM(J54:J69)</f>
        <v>1980550</v>
      </c>
      <c r="K53" s="174"/>
      <c r="L53" s="173">
        <f>SUM(L54:L69)</f>
        <v>784850</v>
      </c>
      <c r="M53" s="154" t="e">
        <f>SUM(#REF!)</f>
        <v>#REF!</v>
      </c>
      <c r="N53" s="154">
        <v>3</v>
      </c>
      <c r="O53" s="154">
        <v>2</v>
      </c>
      <c r="P53" s="154">
        <v>1</v>
      </c>
      <c r="Q53" s="154"/>
      <c r="S53" s="166">
        <v>10000</v>
      </c>
      <c r="T53" s="166">
        <f>F53+H53+J53+L53</f>
        <v>7985450</v>
      </c>
    </row>
    <row r="54" spans="1:20" s="1" customFormat="1" ht="21.75" customHeight="1">
      <c r="A54" s="231" t="s">
        <v>252</v>
      </c>
      <c r="B54" s="177">
        <v>346</v>
      </c>
      <c r="C54" s="177" t="s">
        <v>15</v>
      </c>
      <c r="D54" s="169">
        <v>761200</v>
      </c>
      <c r="E54" s="169">
        <v>122</v>
      </c>
      <c r="F54" s="170">
        <v>268400</v>
      </c>
      <c r="G54" s="169">
        <v>104</v>
      </c>
      <c r="H54" s="170">
        <v>228800</v>
      </c>
      <c r="I54" s="169">
        <v>86</v>
      </c>
      <c r="J54" s="170">
        <v>189200</v>
      </c>
      <c r="K54" s="169">
        <v>34</v>
      </c>
      <c r="L54" s="170">
        <v>74800</v>
      </c>
      <c r="M54" s="2">
        <v>10</v>
      </c>
      <c r="N54" s="2"/>
      <c r="O54" s="2"/>
      <c r="P54" s="2"/>
      <c r="Q54" s="2"/>
      <c r="T54" s="1">
        <f>F54+H54+J54+L54</f>
        <v>761200</v>
      </c>
    </row>
    <row r="55" spans="1:20" s="1" customFormat="1" ht="21.75" customHeight="1">
      <c r="A55" s="160" t="s">
        <v>253</v>
      </c>
      <c r="B55" s="176">
        <v>346</v>
      </c>
      <c r="C55" s="176" t="s">
        <v>18</v>
      </c>
      <c r="D55" s="176">
        <v>692000</v>
      </c>
      <c r="E55" s="159">
        <v>122</v>
      </c>
      <c r="F55" s="230">
        <v>244000</v>
      </c>
      <c r="G55" s="159">
        <v>104</v>
      </c>
      <c r="H55" s="230">
        <v>208000</v>
      </c>
      <c r="I55" s="159">
        <v>86</v>
      </c>
      <c r="J55" s="230">
        <v>172000</v>
      </c>
      <c r="K55" s="159">
        <v>34</v>
      </c>
      <c r="L55" s="230">
        <v>68000</v>
      </c>
      <c r="M55" s="2">
        <v>80</v>
      </c>
      <c r="N55" s="2">
        <v>69</v>
      </c>
      <c r="O55" s="2">
        <v>46</v>
      </c>
      <c r="P55" s="2">
        <v>35</v>
      </c>
      <c r="R55" s="1">
        <f>M55+N55+O55+P55</f>
        <v>230</v>
      </c>
      <c r="S55" s="1">
        <v>1340</v>
      </c>
      <c r="T55" s="166">
        <f>SUM(F55,H55,J55,L55)</f>
        <v>692000</v>
      </c>
    </row>
    <row r="56" spans="1:22" s="166" customFormat="1" ht="12.75">
      <c r="A56" s="183" t="s">
        <v>254</v>
      </c>
      <c r="B56" s="157">
        <v>173</v>
      </c>
      <c r="C56" s="184" t="s">
        <v>6</v>
      </c>
      <c r="D56" s="158">
        <f>B56*M56</f>
        <v>173000</v>
      </c>
      <c r="E56" s="158">
        <v>61</v>
      </c>
      <c r="F56" s="183">
        <v>61000</v>
      </c>
      <c r="G56" s="158">
        <v>52</v>
      </c>
      <c r="H56" s="183">
        <v>52000</v>
      </c>
      <c r="I56" s="158">
        <v>43</v>
      </c>
      <c r="J56" s="183">
        <v>43000</v>
      </c>
      <c r="K56" s="158">
        <v>17</v>
      </c>
      <c r="L56" s="183">
        <v>17000</v>
      </c>
      <c r="M56" s="2">
        <v>1000</v>
      </c>
      <c r="N56" s="1"/>
      <c r="O56" s="1"/>
      <c r="P56" s="1"/>
      <c r="Q56" s="1"/>
      <c r="R56" s="1"/>
      <c r="S56" s="1"/>
      <c r="T56" s="166">
        <f aca="true" t="shared" si="7" ref="T56:T69">F56+H56+J56+L56</f>
        <v>173000</v>
      </c>
      <c r="U56" s="1"/>
      <c r="V56" s="1"/>
    </row>
    <row r="57" spans="1:20" s="1" customFormat="1" ht="12.75">
      <c r="A57" s="183" t="s">
        <v>255</v>
      </c>
      <c r="B57" s="157">
        <v>346</v>
      </c>
      <c r="C57" s="182" t="s">
        <v>16</v>
      </c>
      <c r="D57" s="158">
        <v>415200</v>
      </c>
      <c r="E57" s="159">
        <v>122</v>
      </c>
      <c r="F57" s="160">
        <v>146400</v>
      </c>
      <c r="G57" s="159">
        <v>104</v>
      </c>
      <c r="H57" s="160">
        <v>124800</v>
      </c>
      <c r="I57" s="159">
        <v>86</v>
      </c>
      <c r="J57" s="160">
        <v>103200</v>
      </c>
      <c r="K57" s="159">
        <v>34</v>
      </c>
      <c r="L57" s="160">
        <v>40800</v>
      </c>
      <c r="M57" s="2">
        <v>8</v>
      </c>
      <c r="T57" s="166">
        <f t="shared" si="7"/>
        <v>415200</v>
      </c>
    </row>
    <row r="58" spans="1:20" s="1" customFormat="1" ht="12.75">
      <c r="A58" s="183" t="s">
        <v>256</v>
      </c>
      <c r="B58" s="157">
        <v>346</v>
      </c>
      <c r="C58" s="182" t="s">
        <v>18</v>
      </c>
      <c r="D58" s="158">
        <v>103800</v>
      </c>
      <c r="E58" s="159">
        <v>122</v>
      </c>
      <c r="F58" s="160">
        <v>36600</v>
      </c>
      <c r="G58" s="159">
        <v>104</v>
      </c>
      <c r="H58" s="160">
        <v>31200</v>
      </c>
      <c r="I58" s="159">
        <v>86</v>
      </c>
      <c r="J58" s="160">
        <v>25800</v>
      </c>
      <c r="K58" s="159">
        <v>34</v>
      </c>
      <c r="L58" s="160">
        <v>10200</v>
      </c>
      <c r="M58" s="2">
        <v>5</v>
      </c>
      <c r="N58" s="2">
        <v>35</v>
      </c>
      <c r="O58" s="2">
        <v>30</v>
      </c>
      <c r="P58" s="2">
        <v>20</v>
      </c>
      <c r="Q58" s="2">
        <v>15</v>
      </c>
      <c r="R58" s="1">
        <v>100</v>
      </c>
      <c r="S58" s="1">
        <f aca="true" t="shared" si="8" ref="S58:S69">E58+G58+I58+K58</f>
        <v>346</v>
      </c>
      <c r="T58" s="166">
        <f t="shared" si="7"/>
        <v>103800</v>
      </c>
    </row>
    <row r="59" spans="1:20" s="1" customFormat="1" ht="12.75">
      <c r="A59" s="183" t="s">
        <v>257</v>
      </c>
      <c r="B59" s="157">
        <v>346</v>
      </c>
      <c r="C59" s="182" t="s">
        <v>18</v>
      </c>
      <c r="D59" s="158">
        <v>103800</v>
      </c>
      <c r="E59" s="159">
        <v>122</v>
      </c>
      <c r="F59" s="160">
        <v>36600</v>
      </c>
      <c r="G59" s="159">
        <v>104</v>
      </c>
      <c r="H59" s="160">
        <v>31200</v>
      </c>
      <c r="I59" s="159">
        <v>86</v>
      </c>
      <c r="J59" s="160">
        <v>25800</v>
      </c>
      <c r="K59" s="159">
        <v>34</v>
      </c>
      <c r="L59" s="160">
        <v>10200</v>
      </c>
      <c r="M59" s="2">
        <v>2200</v>
      </c>
      <c r="N59" s="2">
        <v>35</v>
      </c>
      <c r="O59" s="2">
        <v>30</v>
      </c>
      <c r="P59" s="2">
        <v>20</v>
      </c>
      <c r="Q59" s="2">
        <v>15</v>
      </c>
      <c r="R59" s="1">
        <v>100</v>
      </c>
      <c r="S59" s="1">
        <f t="shared" si="8"/>
        <v>346</v>
      </c>
      <c r="T59" s="166">
        <f>SUM(F59,H59,J59,L59)</f>
        <v>103800</v>
      </c>
    </row>
    <row r="60" spans="1:20" s="1" customFormat="1" ht="12.75">
      <c r="A60" s="183" t="s">
        <v>258</v>
      </c>
      <c r="B60" s="157">
        <v>173</v>
      </c>
      <c r="C60" s="182" t="s">
        <v>20</v>
      </c>
      <c r="D60" s="158">
        <v>43250</v>
      </c>
      <c r="E60" s="159">
        <v>61</v>
      </c>
      <c r="F60" s="160">
        <v>15250</v>
      </c>
      <c r="G60" s="159">
        <v>52</v>
      </c>
      <c r="H60" s="160">
        <v>13000</v>
      </c>
      <c r="I60" s="159">
        <v>43</v>
      </c>
      <c r="J60" s="160">
        <v>10750</v>
      </c>
      <c r="K60" s="159">
        <v>17</v>
      </c>
      <c r="L60" s="160">
        <v>4250</v>
      </c>
      <c r="M60" s="2">
        <v>250</v>
      </c>
      <c r="N60" s="2">
        <v>35</v>
      </c>
      <c r="O60" s="2">
        <v>30</v>
      </c>
      <c r="P60" s="2">
        <v>20</v>
      </c>
      <c r="Q60" s="2">
        <v>15</v>
      </c>
      <c r="R60" s="1">
        <v>100</v>
      </c>
      <c r="S60" s="1">
        <f t="shared" si="8"/>
        <v>173</v>
      </c>
      <c r="T60" s="166">
        <f t="shared" si="7"/>
        <v>43250</v>
      </c>
    </row>
    <row r="61" spans="1:20" s="1" customFormat="1" ht="12.75">
      <c r="A61" s="183" t="s">
        <v>259</v>
      </c>
      <c r="B61" s="157">
        <v>865</v>
      </c>
      <c r="C61" s="182" t="s">
        <v>260</v>
      </c>
      <c r="D61" s="158">
        <f>B61*M61</f>
        <v>432500</v>
      </c>
      <c r="E61" s="159">
        <v>305</v>
      </c>
      <c r="F61" s="160">
        <v>152500</v>
      </c>
      <c r="G61" s="159">
        <v>260</v>
      </c>
      <c r="H61" s="160">
        <v>130000</v>
      </c>
      <c r="I61" s="159">
        <v>215</v>
      </c>
      <c r="J61" s="160">
        <v>107500</v>
      </c>
      <c r="K61" s="159">
        <v>85</v>
      </c>
      <c r="L61" s="160">
        <v>42500</v>
      </c>
      <c r="M61" s="2">
        <v>500</v>
      </c>
      <c r="N61" s="2">
        <v>35</v>
      </c>
      <c r="O61" s="2">
        <v>30</v>
      </c>
      <c r="P61" s="2">
        <v>20</v>
      </c>
      <c r="Q61" s="2">
        <v>15</v>
      </c>
      <c r="R61" s="1">
        <v>100</v>
      </c>
      <c r="S61" s="1">
        <f t="shared" si="8"/>
        <v>865</v>
      </c>
      <c r="T61" s="166">
        <f t="shared" si="7"/>
        <v>432500</v>
      </c>
    </row>
    <row r="62" spans="1:21" s="1" customFormat="1" ht="12.75">
      <c r="A62" s="183" t="s">
        <v>261</v>
      </c>
      <c r="B62" s="157">
        <v>346</v>
      </c>
      <c r="C62" s="182" t="s">
        <v>18</v>
      </c>
      <c r="D62" s="158">
        <v>207600</v>
      </c>
      <c r="E62" s="159">
        <v>122</v>
      </c>
      <c r="F62" s="160">
        <v>73200</v>
      </c>
      <c r="G62" s="159">
        <v>104</v>
      </c>
      <c r="H62" s="160">
        <v>62400</v>
      </c>
      <c r="I62" s="159">
        <v>86</v>
      </c>
      <c r="J62" s="160">
        <v>51600</v>
      </c>
      <c r="K62" s="159">
        <v>34</v>
      </c>
      <c r="L62" s="160">
        <v>20400</v>
      </c>
      <c r="M62" s="2">
        <v>300</v>
      </c>
      <c r="N62" s="2">
        <v>35</v>
      </c>
      <c r="O62" s="2">
        <v>30</v>
      </c>
      <c r="P62" s="2">
        <v>20</v>
      </c>
      <c r="Q62" s="2">
        <v>15</v>
      </c>
      <c r="R62" s="1">
        <v>100</v>
      </c>
      <c r="S62" s="1">
        <f t="shared" si="8"/>
        <v>346</v>
      </c>
      <c r="T62" s="1">
        <f t="shared" si="7"/>
        <v>207600</v>
      </c>
      <c r="U62" s="1">
        <f>F62+H62+J62+L62</f>
        <v>207600</v>
      </c>
    </row>
    <row r="63" spans="1:20" s="1" customFormat="1" ht="12.75">
      <c r="A63" s="183" t="s">
        <v>262</v>
      </c>
      <c r="B63" s="157">
        <v>40</v>
      </c>
      <c r="C63" s="182" t="s">
        <v>17</v>
      </c>
      <c r="D63" s="158">
        <v>160000</v>
      </c>
      <c r="E63" s="159">
        <v>16</v>
      </c>
      <c r="F63" s="160">
        <v>64000</v>
      </c>
      <c r="G63" s="159">
        <v>12</v>
      </c>
      <c r="H63" s="160">
        <v>48000</v>
      </c>
      <c r="I63" s="159">
        <v>8</v>
      </c>
      <c r="J63" s="160">
        <v>32000</v>
      </c>
      <c r="K63" s="159">
        <v>4</v>
      </c>
      <c r="L63" s="160">
        <v>16000</v>
      </c>
      <c r="M63" s="2"/>
      <c r="N63" s="2"/>
      <c r="O63" s="2"/>
      <c r="P63" s="2"/>
      <c r="Q63" s="2"/>
      <c r="S63" s="1">
        <f t="shared" si="8"/>
        <v>40</v>
      </c>
      <c r="T63" s="1">
        <f t="shared" si="7"/>
        <v>160000</v>
      </c>
    </row>
    <row r="64" spans="1:20" s="1" customFormat="1" ht="12.75">
      <c r="A64" s="183" t="s">
        <v>263</v>
      </c>
      <c r="B64" s="157">
        <v>652</v>
      </c>
      <c r="C64" s="182" t="s">
        <v>17</v>
      </c>
      <c r="D64" s="158">
        <v>1173600</v>
      </c>
      <c r="E64" s="159">
        <v>228</v>
      </c>
      <c r="F64" s="160">
        <v>410400</v>
      </c>
      <c r="G64" s="159">
        <v>196</v>
      </c>
      <c r="H64" s="160">
        <v>352800</v>
      </c>
      <c r="I64" s="159">
        <v>164</v>
      </c>
      <c r="J64" s="160">
        <v>295200</v>
      </c>
      <c r="K64" s="159">
        <v>64</v>
      </c>
      <c r="L64" s="160">
        <v>115200</v>
      </c>
      <c r="M64" s="2"/>
      <c r="N64" s="2"/>
      <c r="O64" s="2"/>
      <c r="P64" s="2"/>
      <c r="Q64" s="2"/>
      <c r="S64" s="1">
        <f t="shared" si="8"/>
        <v>652</v>
      </c>
      <c r="T64" s="1">
        <f t="shared" si="7"/>
        <v>1173600</v>
      </c>
    </row>
    <row r="65" spans="1:21" s="1" customFormat="1" ht="12.75">
      <c r="A65" s="183" t="s">
        <v>264</v>
      </c>
      <c r="B65" s="157">
        <v>519</v>
      </c>
      <c r="C65" s="184" t="s">
        <v>18</v>
      </c>
      <c r="D65" s="158">
        <v>363300</v>
      </c>
      <c r="E65" s="159">
        <v>183</v>
      </c>
      <c r="F65" s="160">
        <v>128100</v>
      </c>
      <c r="G65" s="159">
        <v>156</v>
      </c>
      <c r="H65" s="160">
        <v>109200</v>
      </c>
      <c r="I65" s="159">
        <v>129</v>
      </c>
      <c r="J65" s="160">
        <v>90300</v>
      </c>
      <c r="K65" s="159">
        <v>51</v>
      </c>
      <c r="L65" s="160">
        <v>35700</v>
      </c>
      <c r="M65" s="2">
        <v>500</v>
      </c>
      <c r="N65" s="1">
        <f>E65+G65+I65+K65</f>
        <v>519</v>
      </c>
      <c r="P65" s="1">
        <f>F65+H65+J65+L65</f>
        <v>363300</v>
      </c>
      <c r="S65" s="1">
        <f t="shared" si="8"/>
        <v>519</v>
      </c>
      <c r="T65" s="1">
        <f t="shared" si="7"/>
        <v>363300</v>
      </c>
      <c r="U65" s="1">
        <f>F65+H65+J65+L65</f>
        <v>363300</v>
      </c>
    </row>
    <row r="66" spans="1:20" s="1" customFormat="1" ht="12.75">
      <c r="A66" s="183" t="s">
        <v>265</v>
      </c>
      <c r="B66" s="157">
        <v>6920</v>
      </c>
      <c r="C66" s="184" t="s">
        <v>18</v>
      </c>
      <c r="D66" s="158">
        <v>415200</v>
      </c>
      <c r="E66" s="159">
        <v>2440</v>
      </c>
      <c r="F66" s="160">
        <v>146400</v>
      </c>
      <c r="G66" s="159">
        <v>2080</v>
      </c>
      <c r="H66" s="160">
        <v>124800</v>
      </c>
      <c r="I66" s="159">
        <v>1720</v>
      </c>
      <c r="J66" s="160">
        <v>103200</v>
      </c>
      <c r="K66" s="159">
        <v>680</v>
      </c>
      <c r="L66" s="160">
        <v>40800</v>
      </c>
      <c r="M66" s="2"/>
      <c r="S66" s="1">
        <f t="shared" si="8"/>
        <v>6920</v>
      </c>
      <c r="T66" s="1">
        <f t="shared" si="7"/>
        <v>415200</v>
      </c>
    </row>
    <row r="67" spans="1:13" s="1" customFormat="1" ht="12.75">
      <c r="A67" s="183" t="s">
        <v>266</v>
      </c>
      <c r="B67" s="157"/>
      <c r="C67" s="184"/>
      <c r="D67" s="158"/>
      <c r="E67" s="159"/>
      <c r="F67" s="160"/>
      <c r="G67" s="159"/>
      <c r="H67" s="160"/>
      <c r="I67" s="159"/>
      <c r="J67" s="160"/>
      <c r="K67" s="159"/>
      <c r="L67" s="160"/>
      <c r="M67" s="2"/>
    </row>
    <row r="68" spans="1:21" s="1" customFormat="1" ht="12.75">
      <c r="A68" s="183" t="s">
        <v>267</v>
      </c>
      <c r="B68" s="157">
        <v>86500</v>
      </c>
      <c r="C68" s="184" t="s">
        <v>19</v>
      </c>
      <c r="D68" s="158">
        <v>1557000</v>
      </c>
      <c r="E68" s="159">
        <v>30500</v>
      </c>
      <c r="F68" s="160">
        <v>549000</v>
      </c>
      <c r="G68" s="159">
        <v>26000</v>
      </c>
      <c r="H68" s="160">
        <v>468000</v>
      </c>
      <c r="I68" s="159">
        <v>21500</v>
      </c>
      <c r="J68" s="160">
        <v>387000</v>
      </c>
      <c r="K68" s="159">
        <v>8500</v>
      </c>
      <c r="L68" s="160">
        <v>153000</v>
      </c>
      <c r="M68" s="2">
        <v>300</v>
      </c>
      <c r="P68" s="1">
        <f>F68+H68+J68+L68</f>
        <v>1557000</v>
      </c>
      <c r="S68" s="1">
        <f t="shared" si="8"/>
        <v>86500</v>
      </c>
      <c r="T68" s="1">
        <f t="shared" si="7"/>
        <v>1557000</v>
      </c>
      <c r="U68" s="1">
        <f>F68+H68+J68+L68</f>
        <v>1557000</v>
      </c>
    </row>
    <row r="69" spans="1:20" s="1" customFormat="1" ht="12.75">
      <c r="A69" s="183" t="s">
        <v>268</v>
      </c>
      <c r="B69" s="157">
        <v>173000</v>
      </c>
      <c r="C69" s="184" t="s">
        <v>18</v>
      </c>
      <c r="D69" s="158">
        <v>1384000</v>
      </c>
      <c r="E69" s="159">
        <v>61000</v>
      </c>
      <c r="F69" s="160">
        <v>488000</v>
      </c>
      <c r="G69" s="159">
        <v>52000</v>
      </c>
      <c r="H69" s="160">
        <v>416000</v>
      </c>
      <c r="I69" s="159">
        <v>43000</v>
      </c>
      <c r="J69" s="160">
        <v>344000</v>
      </c>
      <c r="K69" s="159">
        <v>17000</v>
      </c>
      <c r="L69" s="160">
        <v>136000</v>
      </c>
      <c r="M69" s="2"/>
      <c r="S69" s="1">
        <f t="shared" si="8"/>
        <v>173000</v>
      </c>
      <c r="T69" s="1">
        <f t="shared" si="7"/>
        <v>1384000</v>
      </c>
    </row>
    <row r="70" spans="1:13" s="1" customFormat="1" ht="12.75">
      <c r="A70" s="183" t="s">
        <v>269</v>
      </c>
      <c r="B70" s="157"/>
      <c r="C70" s="184"/>
      <c r="D70" s="158"/>
      <c r="E70" s="159"/>
      <c r="F70" s="160"/>
      <c r="G70" s="159"/>
      <c r="H70" s="160"/>
      <c r="I70" s="159"/>
      <c r="J70" s="160"/>
      <c r="K70" s="159"/>
      <c r="L70" s="160"/>
      <c r="M70" s="2"/>
    </row>
    <row r="71" spans="1:13" s="1" customFormat="1" ht="12.75">
      <c r="A71" s="179" t="s">
        <v>270</v>
      </c>
      <c r="B71" s="148"/>
      <c r="C71" s="186"/>
      <c r="D71" s="187"/>
      <c r="E71" s="188"/>
      <c r="F71" s="189"/>
      <c r="G71" s="188"/>
      <c r="H71" s="189"/>
      <c r="I71" s="188"/>
      <c r="J71" s="189"/>
      <c r="K71" s="188"/>
      <c r="L71" s="189"/>
      <c r="M71" s="2"/>
    </row>
    <row r="72" spans="1:19" s="1" customFormat="1" ht="12.75">
      <c r="A72" s="183" t="s">
        <v>271</v>
      </c>
      <c r="B72" s="157">
        <v>173</v>
      </c>
      <c r="C72" s="184" t="s">
        <v>21</v>
      </c>
      <c r="D72" s="158">
        <f>B72*M72</f>
        <v>519000</v>
      </c>
      <c r="E72" s="159">
        <v>61</v>
      </c>
      <c r="F72" s="160">
        <f>E72*M72</f>
        <v>183000</v>
      </c>
      <c r="G72" s="159">
        <v>52</v>
      </c>
      <c r="H72" s="160">
        <f>G72*M72</f>
        <v>156000</v>
      </c>
      <c r="I72" s="159">
        <v>43</v>
      </c>
      <c r="J72" s="160">
        <f>I72*M72</f>
        <v>129000</v>
      </c>
      <c r="K72" s="159">
        <v>17</v>
      </c>
      <c r="L72" s="160">
        <f>K72*M72</f>
        <v>51000</v>
      </c>
      <c r="M72" s="1">
        <v>3000</v>
      </c>
      <c r="N72" s="1">
        <f>E72+G72+I72+K72</f>
        <v>173</v>
      </c>
      <c r="P72" s="1">
        <f>F72+H72+J72+L72</f>
        <v>519000</v>
      </c>
      <c r="S72" s="1">
        <f>SUM(F72,H72,J72,L72)</f>
        <v>519000</v>
      </c>
    </row>
    <row r="73" spans="1:12" s="1" customFormat="1" ht="12.75">
      <c r="A73" s="183" t="s">
        <v>272</v>
      </c>
      <c r="B73" s="157"/>
      <c r="C73" s="184"/>
      <c r="D73" s="158"/>
      <c r="E73" s="159"/>
      <c r="F73" s="160"/>
      <c r="G73" s="159"/>
      <c r="H73" s="160"/>
      <c r="I73" s="159"/>
      <c r="J73" s="160"/>
      <c r="K73" s="159"/>
      <c r="L73" s="160"/>
    </row>
    <row r="74" spans="1:12" s="1" customFormat="1" ht="12.75">
      <c r="A74" s="183" t="s">
        <v>273</v>
      </c>
      <c r="B74" s="157"/>
      <c r="C74" s="184"/>
      <c r="D74" s="158"/>
      <c r="E74" s="159"/>
      <c r="F74" s="160"/>
      <c r="G74" s="159"/>
      <c r="H74" s="160"/>
      <c r="I74" s="159"/>
      <c r="J74" s="160"/>
      <c r="K74" s="159"/>
      <c r="L74" s="160"/>
    </row>
    <row r="75" spans="1:12" s="1" customFormat="1" ht="12.75">
      <c r="A75" s="183" t="s">
        <v>274</v>
      </c>
      <c r="B75" s="157"/>
      <c r="C75" s="184"/>
      <c r="D75" s="158"/>
      <c r="E75" s="159"/>
      <c r="F75" s="160"/>
      <c r="G75" s="159"/>
      <c r="H75" s="160"/>
      <c r="I75" s="159"/>
      <c r="J75" s="160"/>
      <c r="K75" s="159"/>
      <c r="L75" s="160"/>
    </row>
    <row r="76" spans="1:12" s="1" customFormat="1" ht="12.75">
      <c r="A76" s="185"/>
      <c r="B76" s="201"/>
      <c r="C76" s="202"/>
      <c r="D76" s="203"/>
      <c r="E76" s="169"/>
      <c r="F76" s="170"/>
      <c r="G76" s="169"/>
      <c r="H76" s="170"/>
      <c r="I76" s="169"/>
      <c r="J76" s="170"/>
      <c r="K76" s="169"/>
      <c r="L76" s="170"/>
    </row>
    <row r="77" spans="1:12" s="166" customFormat="1" ht="12.75">
      <c r="A77" s="173" t="s">
        <v>275</v>
      </c>
      <c r="B77" s="173">
        <v>4</v>
      </c>
      <c r="C77" s="173" t="s">
        <v>7</v>
      </c>
      <c r="D77" s="173">
        <f>SUM(D78:D90)</f>
        <v>1884900</v>
      </c>
      <c r="E77" s="173"/>
      <c r="F77" s="173">
        <f>SUM(F78:F90)</f>
        <v>1884900</v>
      </c>
      <c r="G77" s="173"/>
      <c r="H77" s="173"/>
      <c r="I77" s="173"/>
      <c r="J77" s="173"/>
      <c r="K77" s="173"/>
      <c r="L77" s="173"/>
    </row>
    <row r="78" spans="1:12" s="1" customFormat="1" ht="12.75">
      <c r="A78" s="189" t="s">
        <v>36</v>
      </c>
      <c r="B78" s="189">
        <v>4</v>
      </c>
      <c r="C78" s="189" t="s">
        <v>16</v>
      </c>
      <c r="D78" s="189">
        <v>8000</v>
      </c>
      <c r="E78" s="189">
        <v>1</v>
      </c>
      <c r="F78" s="189">
        <v>8000</v>
      </c>
      <c r="G78" s="189"/>
      <c r="H78" s="189"/>
      <c r="I78" s="189"/>
      <c r="J78" s="189"/>
      <c r="K78" s="189"/>
      <c r="L78" s="189"/>
    </row>
    <row r="79" spans="1:12" s="1" customFormat="1" ht="12.75">
      <c r="A79" s="170" t="s">
        <v>37</v>
      </c>
      <c r="B79" s="170">
        <v>4</v>
      </c>
      <c r="C79" s="170" t="s">
        <v>5</v>
      </c>
      <c r="D79" s="170">
        <v>6900</v>
      </c>
      <c r="E79" s="170">
        <v>1</v>
      </c>
      <c r="F79" s="170">
        <v>6900</v>
      </c>
      <c r="G79" s="170"/>
      <c r="H79" s="170"/>
      <c r="I79" s="170"/>
      <c r="J79" s="170"/>
      <c r="K79" s="170"/>
      <c r="L79" s="170"/>
    </row>
    <row r="80" spans="1:12" s="1" customFormat="1" ht="12.75">
      <c r="A80" s="160" t="s">
        <v>38</v>
      </c>
      <c r="B80" s="160"/>
      <c r="C80" s="160"/>
      <c r="D80" s="160"/>
      <c r="E80" s="160"/>
      <c r="F80" s="160"/>
      <c r="G80" s="160"/>
      <c r="H80" s="160"/>
      <c r="I80" s="160"/>
      <c r="J80" s="160"/>
      <c r="K80" s="160"/>
      <c r="L80" s="160"/>
    </row>
    <row r="81" spans="1:12" s="1" customFormat="1" ht="12.75">
      <c r="A81" s="160" t="s">
        <v>24</v>
      </c>
      <c r="B81" s="160">
        <v>1000</v>
      </c>
      <c r="C81" s="160" t="s">
        <v>25</v>
      </c>
      <c r="D81" s="160">
        <v>100000</v>
      </c>
      <c r="E81" s="160">
        <v>100</v>
      </c>
      <c r="F81" s="160">
        <v>100000</v>
      </c>
      <c r="G81" s="160" t="s">
        <v>23</v>
      </c>
      <c r="H81" s="160" t="s">
        <v>23</v>
      </c>
      <c r="I81" s="160" t="s">
        <v>23</v>
      </c>
      <c r="J81" s="160" t="s">
        <v>23</v>
      </c>
      <c r="K81" s="160" t="s">
        <v>23</v>
      </c>
      <c r="L81" s="160" t="s">
        <v>23</v>
      </c>
    </row>
    <row r="82" spans="1:12" s="1" customFormat="1" ht="12.75">
      <c r="A82" s="160" t="s">
        <v>26</v>
      </c>
      <c r="B82" s="160">
        <v>10000</v>
      </c>
      <c r="C82" s="160" t="s">
        <v>25</v>
      </c>
      <c r="D82" s="160">
        <v>150000</v>
      </c>
      <c r="E82" s="160">
        <v>10000</v>
      </c>
      <c r="F82" s="160">
        <v>150000</v>
      </c>
      <c r="G82" s="160" t="s">
        <v>23</v>
      </c>
      <c r="H82" s="160" t="s">
        <v>23</v>
      </c>
      <c r="I82" s="160" t="s">
        <v>23</v>
      </c>
      <c r="J82" s="160" t="s">
        <v>23</v>
      </c>
      <c r="K82" s="160" t="s">
        <v>23</v>
      </c>
      <c r="L82" s="160" t="s">
        <v>23</v>
      </c>
    </row>
    <row r="83" spans="1:12" s="1" customFormat="1" ht="12.75">
      <c r="A83" s="160" t="s">
        <v>44</v>
      </c>
      <c r="B83" s="160">
        <v>10</v>
      </c>
      <c r="C83" s="160" t="s">
        <v>16</v>
      </c>
      <c r="D83" s="160">
        <v>150000</v>
      </c>
      <c r="E83" s="160">
        <v>10</v>
      </c>
      <c r="F83" s="160">
        <v>150000</v>
      </c>
      <c r="G83" s="160" t="s">
        <v>23</v>
      </c>
      <c r="H83" s="160" t="s">
        <v>23</v>
      </c>
      <c r="I83" s="160" t="s">
        <v>23</v>
      </c>
      <c r="J83" s="160" t="s">
        <v>23</v>
      </c>
      <c r="K83" s="160" t="s">
        <v>23</v>
      </c>
      <c r="L83" s="160" t="s">
        <v>23</v>
      </c>
    </row>
    <row r="84" spans="1:12" s="1" customFormat="1" ht="12.75">
      <c r="A84" s="160" t="s">
        <v>27</v>
      </c>
      <c r="B84" s="160">
        <v>7</v>
      </c>
      <c r="C84" s="160" t="s">
        <v>22</v>
      </c>
      <c r="D84" s="160">
        <v>70000</v>
      </c>
      <c r="E84" s="160">
        <v>7</v>
      </c>
      <c r="F84" s="160">
        <v>70000</v>
      </c>
      <c r="G84" s="160" t="s">
        <v>23</v>
      </c>
      <c r="H84" s="160" t="s">
        <v>23</v>
      </c>
      <c r="I84" s="160" t="s">
        <v>23</v>
      </c>
      <c r="J84" s="160" t="s">
        <v>23</v>
      </c>
      <c r="K84" s="160" t="s">
        <v>23</v>
      </c>
      <c r="L84" s="160" t="s">
        <v>23</v>
      </c>
    </row>
    <row r="85" spans="1:12" s="1" customFormat="1" ht="12.75">
      <c r="A85" s="160" t="s">
        <v>45</v>
      </c>
      <c r="B85" s="160"/>
      <c r="C85" s="160"/>
      <c r="D85" s="160"/>
      <c r="E85" s="160"/>
      <c r="F85" s="160"/>
      <c r="G85" s="160"/>
      <c r="H85" s="160"/>
      <c r="I85" s="160"/>
      <c r="J85" s="160"/>
      <c r="K85" s="160"/>
      <c r="L85" s="160"/>
    </row>
    <row r="86" spans="1:12" s="1" customFormat="1" ht="12.75">
      <c r="A86" s="160" t="s">
        <v>28</v>
      </c>
      <c r="B86" s="160">
        <v>1</v>
      </c>
      <c r="C86" s="160" t="s">
        <v>5</v>
      </c>
      <c r="D86" s="160">
        <v>300000</v>
      </c>
      <c r="E86" s="160">
        <v>1</v>
      </c>
      <c r="F86" s="160">
        <v>300000</v>
      </c>
      <c r="G86" s="160" t="s">
        <v>23</v>
      </c>
      <c r="H86" s="160" t="s">
        <v>23</v>
      </c>
      <c r="I86" s="160" t="s">
        <v>23</v>
      </c>
      <c r="J86" s="160" t="s">
        <v>23</v>
      </c>
      <c r="K86" s="160" t="s">
        <v>23</v>
      </c>
      <c r="L86" s="160" t="s">
        <v>23</v>
      </c>
    </row>
    <row r="87" spans="1:12" s="1" customFormat="1" ht="12.75">
      <c r="A87" s="160" t="s">
        <v>29</v>
      </c>
      <c r="B87" s="160"/>
      <c r="C87" s="160"/>
      <c r="D87" s="160"/>
      <c r="E87" s="160"/>
      <c r="F87" s="160"/>
      <c r="G87" s="160"/>
      <c r="H87" s="160"/>
      <c r="I87" s="160"/>
      <c r="J87" s="160"/>
      <c r="K87" s="160"/>
      <c r="L87" s="160"/>
    </row>
    <row r="88" spans="1:12" s="1" customFormat="1" ht="12.75">
      <c r="A88" s="160" t="s">
        <v>30</v>
      </c>
      <c r="B88" s="160">
        <v>1</v>
      </c>
      <c r="C88" s="160" t="s">
        <v>5</v>
      </c>
      <c r="D88" s="160">
        <v>300000</v>
      </c>
      <c r="E88" s="160">
        <v>1</v>
      </c>
      <c r="F88" s="160">
        <v>300000</v>
      </c>
      <c r="G88" s="160" t="s">
        <v>23</v>
      </c>
      <c r="H88" s="160" t="s">
        <v>23</v>
      </c>
      <c r="I88" s="160" t="s">
        <v>23</v>
      </c>
      <c r="J88" s="160" t="s">
        <v>23</v>
      </c>
      <c r="K88" s="160" t="s">
        <v>23</v>
      </c>
      <c r="L88" s="160" t="s">
        <v>23</v>
      </c>
    </row>
    <row r="89" spans="1:12" s="1" customFormat="1" ht="12.75">
      <c r="A89" s="160" t="s">
        <v>31</v>
      </c>
      <c r="B89" s="160"/>
      <c r="C89" s="160"/>
      <c r="D89" s="160"/>
      <c r="E89" s="160"/>
      <c r="F89" s="160"/>
      <c r="G89" s="160"/>
      <c r="H89" s="160"/>
      <c r="I89" s="160"/>
      <c r="J89" s="160"/>
      <c r="K89" s="160"/>
      <c r="L89" s="160"/>
    </row>
    <row r="90" spans="1:12" s="189" customFormat="1" ht="12.75">
      <c r="A90" s="170" t="s">
        <v>32</v>
      </c>
      <c r="B90" s="170">
        <v>1</v>
      </c>
      <c r="C90" s="170" t="s">
        <v>5</v>
      </c>
      <c r="D90" s="170">
        <v>800000</v>
      </c>
      <c r="E90" s="170">
        <v>1</v>
      </c>
      <c r="F90" s="170">
        <v>800000</v>
      </c>
      <c r="G90" s="170" t="s">
        <v>23</v>
      </c>
      <c r="H90" s="170" t="s">
        <v>23</v>
      </c>
      <c r="I90" s="170" t="s">
        <v>23</v>
      </c>
      <c r="J90" s="170" t="s">
        <v>23</v>
      </c>
      <c r="K90" s="170" t="s">
        <v>23</v>
      </c>
      <c r="L90" s="170" t="s">
        <v>23</v>
      </c>
    </row>
    <row r="91" spans="1:21" s="166" customFormat="1" ht="12.75">
      <c r="A91" s="190" t="s">
        <v>39</v>
      </c>
      <c r="B91" s="140">
        <v>4</v>
      </c>
      <c r="C91" s="139" t="s">
        <v>7</v>
      </c>
      <c r="D91" s="191">
        <v>883150</v>
      </c>
      <c r="E91" s="192"/>
      <c r="F91" s="193">
        <v>316498</v>
      </c>
      <c r="G91" s="192"/>
      <c r="H91" s="193">
        <v>267768</v>
      </c>
      <c r="I91" s="192"/>
      <c r="J91" s="193">
        <v>221037</v>
      </c>
      <c r="K91" s="192"/>
      <c r="L91" s="193">
        <v>77847</v>
      </c>
      <c r="M91" s="154">
        <f>SUM(L91,J91,H91,F91)</f>
        <v>883150</v>
      </c>
      <c r="N91" s="154"/>
      <c r="O91" s="154"/>
      <c r="P91" s="154"/>
      <c r="Q91" s="154"/>
      <c r="U91" s="166" t="s">
        <v>276</v>
      </c>
    </row>
    <row r="92" spans="1:17" s="1" customFormat="1" ht="12.75">
      <c r="A92" s="189" t="s">
        <v>277</v>
      </c>
      <c r="B92" s="141"/>
      <c r="C92" s="194"/>
      <c r="D92" s="143"/>
      <c r="E92" s="174"/>
      <c r="F92" s="173"/>
      <c r="G92" s="174"/>
      <c r="H92" s="173"/>
      <c r="I92" s="174"/>
      <c r="J92" s="173"/>
      <c r="K92" s="174"/>
      <c r="L92" s="173"/>
      <c r="M92" s="1">
        <f>SUM(F94,H94,J94,L94)</f>
        <v>50000000</v>
      </c>
      <c r="N92" s="2"/>
      <c r="O92" s="2"/>
      <c r="P92" s="2"/>
      <c r="Q92" s="2"/>
    </row>
    <row r="93" spans="1:22" s="1" customFormat="1" ht="12.75">
      <c r="A93" s="185" t="s">
        <v>278</v>
      </c>
      <c r="B93" s="144"/>
      <c r="C93" s="195"/>
      <c r="D93" s="146"/>
      <c r="E93" s="196"/>
      <c r="F93" s="197"/>
      <c r="G93" s="196"/>
      <c r="H93" s="197"/>
      <c r="I93" s="196"/>
      <c r="J93" s="197"/>
      <c r="K93" s="196"/>
      <c r="L93" s="197"/>
      <c r="M93" s="2"/>
      <c r="N93" s="2"/>
      <c r="O93" s="2"/>
      <c r="P93" s="2"/>
      <c r="Q93" s="2"/>
      <c r="R93" s="2"/>
      <c r="S93" s="2"/>
      <c r="T93" s="2"/>
      <c r="U93" s="2"/>
      <c r="V93" s="2"/>
    </row>
    <row r="94" spans="1:22" s="1" customFormat="1" ht="12.75">
      <c r="A94" s="140" t="s">
        <v>151</v>
      </c>
      <c r="B94" s="198"/>
      <c r="C94" s="199"/>
      <c r="D94" s="191">
        <f>SUM(D7,D38,D46,D53,D72,D77,D91)</f>
        <v>50000000</v>
      </c>
      <c r="E94" s="191"/>
      <c r="F94" s="191">
        <f>SUM(F7,F38,F46,F53,F72,F77,F91)</f>
        <v>18146748</v>
      </c>
      <c r="G94" s="191"/>
      <c r="H94" s="191">
        <f>SUM(H7,H38,H46,H53,H72,H91)</f>
        <v>13773368</v>
      </c>
      <c r="I94" s="191"/>
      <c r="J94" s="191">
        <f>SUM(J7,J38,J46,J53,J72,J91)</f>
        <v>11550087</v>
      </c>
      <c r="K94" s="191"/>
      <c r="L94" s="191">
        <f>SUM(L7,L38,L46,L53,L72,L91)</f>
        <v>6529797</v>
      </c>
      <c r="M94" s="2"/>
      <c r="N94" s="2"/>
      <c r="O94" s="2"/>
      <c r="P94" s="2">
        <f>SUM(F94,H94,J94,L94)</f>
        <v>50000000</v>
      </c>
      <c r="Q94" s="2"/>
      <c r="R94" s="2"/>
      <c r="S94" s="2"/>
      <c r="T94" s="2"/>
      <c r="U94" s="2"/>
      <c r="V94" s="2"/>
    </row>
    <row r="95" ht="12.75">
      <c r="S95" s="2">
        <f>D94-S92</f>
        <v>50000000</v>
      </c>
    </row>
    <row r="96" spans="4:6" ht="12.75">
      <c r="D96" s="3">
        <v>68000000</v>
      </c>
      <c r="F96" s="2">
        <v>43000000</v>
      </c>
    </row>
    <row r="97" spans="4:6" ht="12.75">
      <c r="D97" s="1" t="e">
        <f>D96-#REF!</f>
        <v>#REF!</v>
      </c>
      <c r="F97" s="2">
        <f>F96-D94</f>
        <v>-7000000</v>
      </c>
    </row>
    <row r="98" ht="12.75">
      <c r="D98" s="1" t="e">
        <f>'[1]ศรีสะเกษ'!D107</f>
        <v>#REF!</v>
      </c>
    </row>
    <row r="99" ht="12.75">
      <c r="D99" s="1">
        <f>'[1]ยโสธร'!D106</f>
        <v>200000</v>
      </c>
    </row>
    <row r="100" ht="12.75">
      <c r="D100" s="1">
        <f>'[1]อำนาจ'!D106</f>
        <v>100000</v>
      </c>
    </row>
    <row r="101" ht="12.75">
      <c r="D101" s="1" t="e">
        <f>SUM(D97:D100)</f>
        <v>#REF!</v>
      </c>
    </row>
    <row r="102" ht="12.75">
      <c r="D102" s="1" t="e">
        <f>#REF!</f>
        <v>#REF!</v>
      </c>
    </row>
  </sheetData>
  <mergeCells count="8">
    <mergeCell ref="I4:J4"/>
    <mergeCell ref="K4:L4"/>
    <mergeCell ref="A1:D1"/>
    <mergeCell ref="A2:D2"/>
    <mergeCell ref="A3:D3"/>
    <mergeCell ref="A4:D4"/>
    <mergeCell ref="E4:F4"/>
    <mergeCell ref="G4:H4"/>
  </mergeCells>
  <printOptions/>
  <pageMargins left="0" right="0" top="0.3937007874015748" bottom="0.3937007874015748" header="0.5118110236220472" footer="0.5118110236220472"/>
  <pageSetup horizontalDpi="200" verticalDpi="200" orientation="landscape" paperSize="9" scale="85" r:id="rId4"/>
  <drawing r:id="rId3"/>
  <legacyDrawing r:id="rId2"/>
  <oleObjects>
    <oleObject progId="Equation.3" shapeId="1028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E160"/>
  <sheetViews>
    <sheetView workbookViewId="0" topLeftCell="A51">
      <selection activeCell="C75" sqref="C75"/>
    </sheetView>
  </sheetViews>
  <sheetFormatPr defaultColWidth="9.140625" defaultRowHeight="12.75"/>
  <cols>
    <col min="1" max="1" width="54.57421875" style="120" customWidth="1"/>
    <col min="2" max="2" width="11.421875" style="128" customWidth="1"/>
    <col min="3" max="3" width="11.28125" style="128" bestFit="1" customWidth="1"/>
    <col min="4" max="4" width="70.421875" style="120" customWidth="1"/>
    <col min="5" max="16384" width="9.140625" style="120" customWidth="1"/>
  </cols>
  <sheetData>
    <row r="1" spans="1:4" s="107" customFormat="1" ht="12.75">
      <c r="A1" s="301" t="s">
        <v>187</v>
      </c>
      <c r="B1" s="301"/>
      <c r="C1" s="301"/>
      <c r="D1" s="301"/>
    </row>
    <row r="2" spans="1:4" s="107" customFormat="1" ht="12.75">
      <c r="A2" s="302" t="s">
        <v>149</v>
      </c>
      <c r="B2" s="302"/>
      <c r="C2" s="302"/>
      <c r="D2" s="302"/>
    </row>
    <row r="3" spans="1:4" s="107" customFormat="1" ht="12.75">
      <c r="A3" s="108" t="s">
        <v>188</v>
      </c>
      <c r="B3" s="303" t="s">
        <v>42</v>
      </c>
      <c r="C3" s="303"/>
      <c r="D3" s="108" t="s">
        <v>189</v>
      </c>
    </row>
    <row r="4" spans="1:4" s="107" customFormat="1" ht="12.75">
      <c r="A4" s="109" t="s">
        <v>190</v>
      </c>
      <c r="B4" s="110" t="s">
        <v>117</v>
      </c>
      <c r="C4" s="110" t="s">
        <v>118</v>
      </c>
      <c r="D4" s="111"/>
    </row>
    <row r="5" spans="1:4" s="107" customFormat="1" ht="12.75">
      <c r="A5" s="112"/>
      <c r="B5" s="113" t="s">
        <v>191</v>
      </c>
      <c r="C5" s="114"/>
      <c r="D5" s="111"/>
    </row>
    <row r="6" spans="1:4" s="107" customFormat="1" ht="12.75">
      <c r="A6" s="115" t="s">
        <v>201</v>
      </c>
      <c r="B6" s="116"/>
      <c r="C6" s="116"/>
      <c r="D6" s="115"/>
    </row>
    <row r="7" spans="1:4" ht="12.75">
      <c r="A7" s="117" t="s">
        <v>202</v>
      </c>
      <c r="B7" s="118"/>
      <c r="C7" s="118"/>
      <c r="D7" s="119"/>
    </row>
    <row r="8" spans="1:4" ht="12.75">
      <c r="A8" s="111" t="s">
        <v>192</v>
      </c>
      <c r="B8" s="121"/>
      <c r="C8" s="121"/>
      <c r="D8" s="119"/>
    </row>
    <row r="9" spans="1:4" ht="12.75">
      <c r="A9" s="111" t="s">
        <v>193</v>
      </c>
      <c r="B9" s="121"/>
      <c r="C9" s="121"/>
      <c r="D9" s="119"/>
    </row>
    <row r="10" spans="1:4" ht="12.75">
      <c r="A10" s="111" t="s">
        <v>203</v>
      </c>
      <c r="B10" s="121"/>
      <c r="C10" s="121"/>
      <c r="D10" s="119"/>
    </row>
    <row r="11" spans="1:4" ht="12.75">
      <c r="A11" s="111" t="s">
        <v>204</v>
      </c>
      <c r="B11" s="121"/>
      <c r="C11" s="213">
        <f>C12+B70</f>
        <v>50000000</v>
      </c>
      <c r="D11" s="119"/>
    </row>
    <row r="12" spans="1:4" ht="12.75">
      <c r="A12" s="115" t="s">
        <v>194</v>
      </c>
      <c r="B12" s="122"/>
      <c r="C12" s="116">
        <f>C13</f>
        <v>15609000</v>
      </c>
      <c r="D12" s="119"/>
    </row>
    <row r="13" spans="1:4" ht="12.75">
      <c r="A13" s="117" t="s">
        <v>195</v>
      </c>
      <c r="B13" s="118"/>
      <c r="C13" s="220">
        <f>C14+C16+C38</f>
        <v>15609000</v>
      </c>
      <c r="D13" s="119"/>
    </row>
    <row r="14" spans="1:4" ht="12.75">
      <c r="A14" s="117" t="s">
        <v>196</v>
      </c>
      <c r="B14" s="118"/>
      <c r="C14" s="220">
        <f>SUM(C15:C15)</f>
        <v>691200</v>
      </c>
      <c r="D14" s="125"/>
    </row>
    <row r="15" spans="1:5" ht="12.75">
      <c r="A15" s="124" t="s">
        <v>323</v>
      </c>
      <c r="B15" s="118"/>
      <c r="C15" s="118">
        <v>691200</v>
      </c>
      <c r="D15" s="214" t="s">
        <v>312</v>
      </c>
      <c r="E15" s="120">
        <v>6</v>
      </c>
    </row>
    <row r="16" spans="1:5" ht="12.75">
      <c r="A16" s="115" t="s">
        <v>197</v>
      </c>
      <c r="B16" s="122"/>
      <c r="C16" s="116">
        <f>SUM(C17:C37)</f>
        <v>6029750</v>
      </c>
      <c r="D16" s="125"/>
      <c r="E16" s="120" t="e">
        <f>#REF!*#REF!</f>
        <v>#REF!</v>
      </c>
    </row>
    <row r="17" spans="1:4" ht="12.75">
      <c r="A17" s="123" t="s">
        <v>198</v>
      </c>
      <c r="B17" s="121"/>
      <c r="C17" s="121">
        <v>84000</v>
      </c>
      <c r="D17" s="161" t="s">
        <v>314</v>
      </c>
    </row>
    <row r="18" spans="1:4" ht="12.75">
      <c r="A18" s="123"/>
      <c r="B18" s="121"/>
      <c r="C18" s="121">
        <v>39200</v>
      </c>
      <c r="D18" s="161" t="s">
        <v>313</v>
      </c>
    </row>
    <row r="19" spans="1:4" ht="12.75">
      <c r="A19" s="123"/>
      <c r="B19" s="121"/>
      <c r="C19" s="121">
        <v>1038000</v>
      </c>
      <c r="D19" s="155" t="s">
        <v>230</v>
      </c>
    </row>
    <row r="20" spans="1:4" ht="12.75">
      <c r="A20" s="123"/>
      <c r="B20" s="121"/>
      <c r="C20" s="121">
        <v>883150</v>
      </c>
      <c r="D20" s="160" t="s">
        <v>277</v>
      </c>
    </row>
    <row r="21" spans="1:4" ht="12.75">
      <c r="A21" s="123"/>
      <c r="B21" s="121"/>
      <c r="C21" s="121"/>
      <c r="D21" s="183" t="s">
        <v>278</v>
      </c>
    </row>
    <row r="22" spans="1:4" ht="12.75">
      <c r="A22" s="124" t="s">
        <v>324</v>
      </c>
      <c r="B22" s="118"/>
      <c r="C22" s="118">
        <v>95000</v>
      </c>
      <c r="D22" s="215" t="s">
        <v>318</v>
      </c>
    </row>
    <row r="23" spans="1:4" ht="12.75">
      <c r="A23" s="123"/>
      <c r="B23" s="121"/>
      <c r="C23" s="121"/>
      <c r="D23" s="155" t="s">
        <v>315</v>
      </c>
    </row>
    <row r="24" spans="1:4" ht="12.75">
      <c r="A24" s="123"/>
      <c r="B24" s="121"/>
      <c r="C24" s="121">
        <v>259500</v>
      </c>
      <c r="D24" s="155" t="s">
        <v>236</v>
      </c>
    </row>
    <row r="25" spans="1:4" ht="12.75">
      <c r="A25" s="126"/>
      <c r="B25" s="127"/>
      <c r="C25" s="127"/>
      <c r="D25" s="167" t="s">
        <v>316</v>
      </c>
    </row>
    <row r="26" spans="1:4" ht="12.75">
      <c r="A26" s="123"/>
      <c r="B26" s="121"/>
      <c r="C26" s="121">
        <v>519000</v>
      </c>
      <c r="D26" s="183" t="s">
        <v>297</v>
      </c>
    </row>
    <row r="27" spans="1:4" ht="12.75">
      <c r="A27" s="123"/>
      <c r="B27" s="121"/>
      <c r="C27" s="121">
        <v>70000</v>
      </c>
      <c r="D27" s="160" t="s">
        <v>298</v>
      </c>
    </row>
    <row r="28" spans="1:4" ht="12.75">
      <c r="A28" s="123"/>
      <c r="B28" s="121"/>
      <c r="C28" s="121">
        <v>300000</v>
      </c>
      <c r="D28" s="160" t="s">
        <v>299</v>
      </c>
    </row>
    <row r="29" spans="1:4" ht="12.75">
      <c r="A29" s="123"/>
      <c r="B29" s="121"/>
      <c r="C29" s="121">
        <v>300000</v>
      </c>
      <c r="D29" s="160" t="s">
        <v>300</v>
      </c>
    </row>
    <row r="30" spans="1:4" ht="12.75">
      <c r="A30" s="123"/>
      <c r="B30" s="121"/>
      <c r="C30" s="121"/>
      <c r="D30" s="160" t="s">
        <v>301</v>
      </c>
    </row>
    <row r="31" spans="1:4" ht="12.75">
      <c r="A31" s="123"/>
      <c r="B31" s="121"/>
      <c r="C31" s="121">
        <v>800000</v>
      </c>
      <c r="D31" s="160" t="s">
        <v>302</v>
      </c>
    </row>
    <row r="32" spans="1:4" ht="12.75">
      <c r="A32" s="124" t="s">
        <v>325</v>
      </c>
      <c r="B32" s="118"/>
      <c r="C32" s="118">
        <v>42000</v>
      </c>
      <c r="D32" s="214" t="s">
        <v>319</v>
      </c>
    </row>
    <row r="33" spans="1:4" ht="12.75">
      <c r="A33" s="123"/>
      <c r="B33" s="121"/>
      <c r="C33" s="121">
        <v>28000</v>
      </c>
      <c r="D33" s="155" t="s">
        <v>320</v>
      </c>
    </row>
    <row r="34" spans="1:5" ht="12.75">
      <c r="A34" s="123"/>
      <c r="B34" s="121"/>
      <c r="C34" s="121">
        <v>1038000</v>
      </c>
      <c r="D34" s="155" t="s">
        <v>321</v>
      </c>
      <c r="E34" s="120">
        <v>2</v>
      </c>
    </row>
    <row r="35" spans="1:5" ht="12.75">
      <c r="A35" s="123"/>
      <c r="B35" s="121"/>
      <c r="C35" s="121">
        <v>519000</v>
      </c>
      <c r="D35" s="155" t="s">
        <v>322</v>
      </c>
      <c r="E35" s="120">
        <v>5190</v>
      </c>
    </row>
    <row r="36" spans="1:4" ht="12.75">
      <c r="A36" s="123"/>
      <c r="B36" s="121"/>
      <c r="C36" s="121">
        <v>8000</v>
      </c>
      <c r="D36" s="160" t="s">
        <v>303</v>
      </c>
    </row>
    <row r="37" spans="1:4" ht="12.75">
      <c r="A37" s="123"/>
      <c r="B37" s="121"/>
      <c r="C37" s="121">
        <v>6900</v>
      </c>
      <c r="D37" s="160" t="s">
        <v>304</v>
      </c>
    </row>
    <row r="38" spans="1:4" ht="12.75">
      <c r="A38" s="115" t="s">
        <v>199</v>
      </c>
      <c r="B38" s="122"/>
      <c r="C38" s="116">
        <f>SUM(C39:C64)</f>
        <v>8888050</v>
      </c>
      <c r="D38" s="125"/>
    </row>
    <row r="39" spans="1:4" ht="12.75">
      <c r="A39" s="123" t="s">
        <v>200</v>
      </c>
      <c r="B39" s="121"/>
      <c r="C39" s="121">
        <v>160000</v>
      </c>
      <c r="D39" s="183" t="s">
        <v>262</v>
      </c>
    </row>
    <row r="40" spans="1:4" ht="12.75">
      <c r="A40" s="126"/>
      <c r="B40" s="127"/>
      <c r="C40" s="127">
        <v>1173600</v>
      </c>
      <c r="D40" s="185" t="s">
        <v>263</v>
      </c>
    </row>
    <row r="41" spans="1:4" ht="12.75">
      <c r="A41" s="124" t="s">
        <v>326</v>
      </c>
      <c r="B41" s="118"/>
      <c r="C41" s="118">
        <v>100000</v>
      </c>
      <c r="D41" s="189" t="s">
        <v>332</v>
      </c>
    </row>
    <row r="42" spans="1:4" ht="12.75">
      <c r="A42" s="123"/>
      <c r="B42" s="121"/>
      <c r="C42" s="121">
        <v>150000</v>
      </c>
      <c r="D42" s="160" t="s">
        <v>333</v>
      </c>
    </row>
    <row r="43" spans="1:4" ht="12.75">
      <c r="A43" s="123"/>
      <c r="B43" s="121"/>
      <c r="C43" s="121">
        <v>150000</v>
      </c>
      <c r="D43" s="160" t="s">
        <v>334</v>
      </c>
    </row>
    <row r="44" spans="1:4" ht="12.75">
      <c r="A44" s="126"/>
      <c r="B44" s="127"/>
      <c r="C44" s="127"/>
      <c r="D44" s="170"/>
    </row>
    <row r="45" spans="1:4" ht="12.75">
      <c r="A45" s="124" t="s">
        <v>327</v>
      </c>
      <c r="B45" s="118"/>
      <c r="C45" s="118">
        <v>761200</v>
      </c>
      <c r="D45" s="221" t="s">
        <v>252</v>
      </c>
    </row>
    <row r="46" spans="1:4" ht="12.75">
      <c r="A46" s="123"/>
      <c r="B46" s="121"/>
      <c r="C46" s="121">
        <v>692000</v>
      </c>
      <c r="D46" s="160" t="s">
        <v>253</v>
      </c>
    </row>
    <row r="47" spans="1:4" ht="12.75">
      <c r="A47" s="126"/>
      <c r="B47" s="127"/>
      <c r="C47" s="127">
        <v>415200</v>
      </c>
      <c r="D47" s="185" t="s">
        <v>255</v>
      </c>
    </row>
    <row r="48" spans="1:4" ht="12.75">
      <c r="A48" s="123"/>
      <c r="B48" s="121"/>
      <c r="C48" s="121">
        <v>103800</v>
      </c>
      <c r="D48" s="183" t="s">
        <v>256</v>
      </c>
    </row>
    <row r="49" spans="1:4" ht="12.75">
      <c r="A49" s="123"/>
      <c r="B49" s="121"/>
      <c r="C49" s="121">
        <v>363300</v>
      </c>
      <c r="D49" s="183" t="s">
        <v>264</v>
      </c>
    </row>
    <row r="50" spans="1:4" ht="12.75">
      <c r="A50" s="123"/>
      <c r="B50" s="121"/>
      <c r="C50" s="121">
        <v>1384000</v>
      </c>
      <c r="D50" s="183" t="s">
        <v>268</v>
      </c>
    </row>
    <row r="51" spans="1:4" ht="12.75">
      <c r="A51" s="123"/>
      <c r="B51" s="121"/>
      <c r="C51" s="121"/>
      <c r="D51" s="183" t="s">
        <v>269</v>
      </c>
    </row>
    <row r="52" spans="1:4" ht="12.75">
      <c r="A52" s="124" t="s">
        <v>328</v>
      </c>
      <c r="B52" s="118"/>
      <c r="C52" s="118">
        <v>20800</v>
      </c>
      <c r="D52" s="214" t="s">
        <v>223</v>
      </c>
    </row>
    <row r="53" spans="1:4" ht="12.75">
      <c r="A53" s="123"/>
      <c r="B53" s="121"/>
      <c r="C53" s="121">
        <v>16000</v>
      </c>
      <c r="D53" s="155" t="s">
        <v>224</v>
      </c>
    </row>
    <row r="54" spans="1:4" ht="12.75">
      <c r="A54" s="123"/>
      <c r="B54" s="121"/>
      <c r="C54" s="121">
        <v>311400</v>
      </c>
      <c r="D54" s="155" t="s">
        <v>231</v>
      </c>
    </row>
    <row r="55" spans="1:4" ht="12.75">
      <c r="A55" s="123"/>
      <c r="B55" s="121"/>
      <c r="C55" s="121">
        <v>311400</v>
      </c>
      <c r="D55" s="155" t="s">
        <v>231</v>
      </c>
    </row>
    <row r="56" spans="1:4" ht="12.75">
      <c r="A56" s="126"/>
      <c r="B56" s="127"/>
      <c r="C56" s="127">
        <v>16000</v>
      </c>
      <c r="D56" s="170" t="s">
        <v>296</v>
      </c>
    </row>
    <row r="57" spans="1:4" ht="12.75">
      <c r="A57" s="124" t="s">
        <v>329</v>
      </c>
      <c r="B57" s="118"/>
      <c r="C57" s="118">
        <v>103800</v>
      </c>
      <c r="D57" s="183" t="s">
        <v>257</v>
      </c>
    </row>
    <row r="58" spans="1:4" ht="12.75">
      <c r="A58" s="123"/>
      <c r="B58" s="121"/>
      <c r="C58" s="121">
        <v>43250</v>
      </c>
      <c r="D58" s="183" t="s">
        <v>258</v>
      </c>
    </row>
    <row r="59" spans="1:4" ht="12.75">
      <c r="A59" s="123"/>
      <c r="B59" s="121"/>
      <c r="C59" s="121">
        <v>432500</v>
      </c>
      <c r="D59" s="183" t="s">
        <v>259</v>
      </c>
    </row>
    <row r="60" spans="1:4" ht="12.75">
      <c r="A60" s="123"/>
      <c r="B60" s="121"/>
      <c r="C60" s="121">
        <v>207600</v>
      </c>
      <c r="D60" s="183" t="s">
        <v>261</v>
      </c>
    </row>
    <row r="61" spans="1:4" ht="12.75">
      <c r="A61" s="123"/>
      <c r="B61" s="121"/>
      <c r="C61" s="121">
        <v>415200</v>
      </c>
      <c r="D61" s="183" t="s">
        <v>265</v>
      </c>
    </row>
    <row r="62" spans="1:4" ht="12.75">
      <c r="A62" s="123"/>
      <c r="B62" s="121"/>
      <c r="C62" s="121"/>
      <c r="D62" s="183" t="s">
        <v>266</v>
      </c>
    </row>
    <row r="63" spans="1:4" ht="12.75">
      <c r="A63" s="123"/>
      <c r="B63" s="121"/>
      <c r="C63" s="121">
        <v>1557000</v>
      </c>
      <c r="D63" s="183" t="s">
        <v>267</v>
      </c>
    </row>
    <row r="64" spans="1:3" ht="12.75">
      <c r="A64" s="123"/>
      <c r="B64" s="121"/>
      <c r="C64" s="218"/>
    </row>
    <row r="65" spans="1:4" ht="12.75">
      <c r="A65" s="123"/>
      <c r="B65" s="121"/>
      <c r="C65" s="121"/>
      <c r="D65" s="183"/>
    </row>
    <row r="66" spans="1:4" ht="12.75">
      <c r="A66" s="123"/>
      <c r="B66" s="121"/>
      <c r="C66" s="121"/>
      <c r="D66" s="183"/>
    </row>
    <row r="67" spans="1:4" ht="12.75">
      <c r="A67" s="123"/>
      <c r="B67" s="121"/>
      <c r="C67" s="121"/>
      <c r="D67" s="183"/>
    </row>
    <row r="68" spans="1:4" ht="12.75">
      <c r="A68" s="123"/>
      <c r="B68" s="121"/>
      <c r="C68" s="121"/>
      <c r="D68" s="183"/>
    </row>
    <row r="69" spans="1:4" ht="12.75">
      <c r="A69" s="126"/>
      <c r="B69" s="127"/>
      <c r="C69" s="127"/>
      <c r="D69" s="185"/>
    </row>
    <row r="70" spans="1:5" ht="12.75">
      <c r="A70" s="224" t="s">
        <v>279</v>
      </c>
      <c r="B70" s="225">
        <f>C74+C85</f>
        <v>34391000</v>
      </c>
      <c r="C70" s="226"/>
      <c r="D70" s="227"/>
      <c r="E70" s="207"/>
    </row>
    <row r="71" spans="1:5" ht="12.75">
      <c r="A71" s="209" t="s">
        <v>280</v>
      </c>
      <c r="B71" s="212">
        <f>C74</f>
        <v>21091000</v>
      </c>
      <c r="C71" s="216"/>
      <c r="D71" s="206"/>
      <c r="E71" s="207"/>
    </row>
    <row r="72" spans="1:5" ht="12.75">
      <c r="A72" s="209" t="s">
        <v>281</v>
      </c>
      <c r="B72" s="206"/>
      <c r="C72" s="216"/>
      <c r="D72" s="206"/>
      <c r="E72" s="207"/>
    </row>
    <row r="73" spans="1:5" ht="12.75">
      <c r="A73" s="228" t="s">
        <v>282</v>
      </c>
      <c r="B73" s="210"/>
      <c r="C73" s="229"/>
      <c r="D73" s="210"/>
      <c r="E73" s="207"/>
    </row>
    <row r="74" spans="1:5" ht="12.75">
      <c r="A74" s="206" t="s">
        <v>330</v>
      </c>
      <c r="B74" s="206"/>
      <c r="C74" s="217">
        <f>SUM(C75:C84)</f>
        <v>21091000</v>
      </c>
      <c r="D74" s="119"/>
      <c r="E74" s="207"/>
    </row>
    <row r="75" spans="1:5" ht="12.75">
      <c r="A75" s="160" t="s">
        <v>305</v>
      </c>
      <c r="B75" s="206"/>
      <c r="C75" s="218">
        <v>2500000</v>
      </c>
      <c r="D75" s="206"/>
      <c r="E75" s="207"/>
    </row>
    <row r="76" spans="1:5" ht="12.75">
      <c r="A76" s="160" t="s">
        <v>41</v>
      </c>
      <c r="B76" s="206"/>
      <c r="C76" s="218"/>
      <c r="D76" s="206" t="s">
        <v>283</v>
      </c>
      <c r="E76" s="207"/>
    </row>
    <row r="77" spans="1:5" ht="12.75">
      <c r="A77" s="160" t="s">
        <v>244</v>
      </c>
      <c r="B77" s="206"/>
      <c r="C77" s="218">
        <v>1000000</v>
      </c>
      <c r="D77" s="206" t="s">
        <v>284</v>
      </c>
      <c r="E77" s="207"/>
    </row>
    <row r="78" spans="1:5" ht="12.75">
      <c r="A78" s="160" t="s">
        <v>35</v>
      </c>
      <c r="B78" s="206"/>
      <c r="C78" s="216"/>
      <c r="D78" s="206" t="s">
        <v>285</v>
      </c>
      <c r="E78" s="207"/>
    </row>
    <row r="79" spans="1:5" ht="12.75">
      <c r="A79" s="181" t="s">
        <v>306</v>
      </c>
      <c r="B79" s="206"/>
      <c r="C79" s="218">
        <v>1700000</v>
      </c>
      <c r="D79" s="206" t="s">
        <v>286</v>
      </c>
      <c r="E79" s="207"/>
    </row>
    <row r="80" spans="1:5" ht="12.75">
      <c r="A80" s="181" t="s">
        <v>247</v>
      </c>
      <c r="B80" s="206"/>
      <c r="C80" s="218">
        <v>500000</v>
      </c>
      <c r="D80" s="206"/>
      <c r="E80" s="207"/>
    </row>
    <row r="81" spans="1:5" ht="12.75">
      <c r="A81" s="181" t="s">
        <v>248</v>
      </c>
      <c r="B81" s="206"/>
      <c r="C81" s="218">
        <v>4238000</v>
      </c>
      <c r="D81" s="206"/>
      <c r="E81" s="207"/>
    </row>
    <row r="82" spans="1:5" ht="12.75">
      <c r="A82" s="181" t="s">
        <v>249</v>
      </c>
      <c r="B82" s="206"/>
      <c r="C82" s="218">
        <v>1200000</v>
      </c>
      <c r="D82" s="206"/>
      <c r="E82" s="207"/>
    </row>
    <row r="83" spans="1:5" ht="12.75">
      <c r="A83" s="181" t="s">
        <v>338</v>
      </c>
      <c r="B83" s="206"/>
      <c r="C83" s="218">
        <v>9780000</v>
      </c>
      <c r="D83" s="206"/>
      <c r="E83" s="207"/>
    </row>
    <row r="84" spans="1:5" ht="12.75">
      <c r="A84" s="183" t="s">
        <v>254</v>
      </c>
      <c r="B84" s="206"/>
      <c r="C84" s="218">
        <v>173000</v>
      </c>
      <c r="D84" s="206"/>
      <c r="E84" s="207"/>
    </row>
    <row r="85" spans="1:5" ht="12.75">
      <c r="A85" s="209" t="s">
        <v>336</v>
      </c>
      <c r="B85" s="206"/>
      <c r="C85" s="217">
        <f>SUM(C86:C99)</f>
        <v>13300000</v>
      </c>
      <c r="D85" s="119"/>
      <c r="E85" s="207"/>
    </row>
    <row r="86" spans="1:5" ht="12.75">
      <c r="A86" s="160" t="s">
        <v>307</v>
      </c>
      <c r="B86" s="206"/>
      <c r="C86" s="218">
        <v>1000000</v>
      </c>
      <c r="D86" s="206"/>
      <c r="E86" s="207"/>
    </row>
    <row r="87" spans="1:5" ht="12.75">
      <c r="A87" s="160" t="s">
        <v>308</v>
      </c>
      <c r="B87" s="206"/>
      <c r="C87" s="218">
        <v>3000000</v>
      </c>
      <c r="D87" s="206"/>
      <c r="E87" s="207"/>
    </row>
    <row r="88" spans="1:5" ht="12.75">
      <c r="A88" s="160" t="s">
        <v>309</v>
      </c>
      <c r="B88" s="206"/>
      <c r="C88" s="218">
        <v>4500000</v>
      </c>
      <c r="D88" s="206"/>
      <c r="E88" s="207"/>
    </row>
    <row r="89" spans="1:5" ht="12.75">
      <c r="A89" s="200" t="s">
        <v>250</v>
      </c>
      <c r="B89" s="210"/>
      <c r="C89" s="219">
        <v>4800000</v>
      </c>
      <c r="D89" s="210"/>
      <c r="E89" s="207"/>
    </row>
    <row r="90" spans="1:5" ht="12.75">
      <c r="A90" s="204" t="s">
        <v>291</v>
      </c>
      <c r="B90" s="208"/>
      <c r="C90" s="208"/>
      <c r="D90" s="208"/>
      <c r="E90" s="207"/>
    </row>
    <row r="91" spans="1:5" ht="12.75">
      <c r="A91" s="205" t="s">
        <v>287</v>
      </c>
      <c r="B91" s="208"/>
      <c r="C91" s="208"/>
      <c r="D91" s="208"/>
      <c r="E91" s="207"/>
    </row>
    <row r="92" spans="1:5" ht="12.75">
      <c r="A92" s="205" t="s">
        <v>288</v>
      </c>
      <c r="B92" s="208"/>
      <c r="C92" s="208"/>
      <c r="D92" s="208"/>
      <c r="E92" s="207"/>
    </row>
    <row r="93" spans="1:5" ht="12.75">
      <c r="A93" s="205" t="s">
        <v>289</v>
      </c>
      <c r="B93" s="208"/>
      <c r="C93" s="208"/>
      <c r="D93" s="208"/>
      <c r="E93" s="207"/>
    </row>
    <row r="94" spans="1:5" ht="12.75">
      <c r="A94" s="205" t="s">
        <v>290</v>
      </c>
      <c r="B94" s="208"/>
      <c r="C94" s="208"/>
      <c r="D94" s="208"/>
      <c r="E94" s="207"/>
    </row>
    <row r="95" ht="12.75">
      <c r="E95" s="211"/>
    </row>
    <row r="96" ht="12.75">
      <c r="E96" s="211"/>
    </row>
    <row r="97" ht="12.75">
      <c r="E97" s="211"/>
    </row>
    <row r="98" ht="12.75">
      <c r="E98" s="211"/>
    </row>
    <row r="99" ht="12.75">
      <c r="E99" s="211"/>
    </row>
    <row r="100" ht="12.75">
      <c r="E100" s="211"/>
    </row>
    <row r="101" ht="12.75">
      <c r="E101" s="211"/>
    </row>
    <row r="102" ht="12.75">
      <c r="E102" s="211"/>
    </row>
    <row r="103" ht="12.75">
      <c r="E103" s="211"/>
    </row>
    <row r="104" ht="12.75">
      <c r="E104" s="211"/>
    </row>
    <row r="105" ht="12.75">
      <c r="E105" s="211"/>
    </row>
    <row r="106" ht="12.75">
      <c r="E106" s="211"/>
    </row>
    <row r="107" ht="12.75">
      <c r="E107" s="211"/>
    </row>
    <row r="108" ht="12.75">
      <c r="E108" s="211"/>
    </row>
    <row r="109" ht="12.75">
      <c r="E109" s="211"/>
    </row>
    <row r="110" ht="12.75">
      <c r="E110" s="211"/>
    </row>
    <row r="111" ht="12.75">
      <c r="E111" s="211"/>
    </row>
    <row r="112" ht="12.75">
      <c r="E112" s="211"/>
    </row>
    <row r="113" ht="12.75">
      <c r="E113" s="211"/>
    </row>
    <row r="114" ht="12.75">
      <c r="E114" s="211"/>
    </row>
    <row r="115" ht="12.75">
      <c r="E115" s="211"/>
    </row>
    <row r="116" ht="12.75">
      <c r="E116" s="211"/>
    </row>
    <row r="117" ht="12.75">
      <c r="E117" s="211"/>
    </row>
    <row r="118" ht="12.75">
      <c r="E118" s="211"/>
    </row>
    <row r="119" ht="12.75">
      <c r="E119" s="211"/>
    </row>
    <row r="120" ht="12.75">
      <c r="E120" s="211"/>
    </row>
    <row r="121" ht="12.75">
      <c r="E121" s="211"/>
    </row>
    <row r="122" ht="12.75">
      <c r="E122" s="211"/>
    </row>
    <row r="123" ht="12.75">
      <c r="E123" s="211"/>
    </row>
    <row r="124" ht="12.75">
      <c r="E124" s="211"/>
    </row>
    <row r="125" ht="12.75">
      <c r="E125" s="211"/>
    </row>
    <row r="126" ht="12.75">
      <c r="E126" s="211"/>
    </row>
    <row r="127" ht="12.75">
      <c r="E127" s="211"/>
    </row>
    <row r="128" ht="12.75">
      <c r="E128" s="211"/>
    </row>
    <row r="129" ht="12.75">
      <c r="E129" s="211"/>
    </row>
    <row r="130" ht="12.75">
      <c r="E130" s="211"/>
    </row>
    <row r="131" ht="12.75">
      <c r="E131" s="211"/>
    </row>
    <row r="132" ht="12.75">
      <c r="E132" s="211"/>
    </row>
    <row r="133" ht="12.75">
      <c r="E133" s="211"/>
    </row>
    <row r="134" ht="12.75">
      <c r="E134" s="211"/>
    </row>
    <row r="135" ht="12.75">
      <c r="E135" s="211"/>
    </row>
    <row r="136" ht="12.75">
      <c r="E136" s="211"/>
    </row>
    <row r="137" ht="12.75">
      <c r="E137" s="211"/>
    </row>
    <row r="138" ht="12.75">
      <c r="E138" s="211"/>
    </row>
    <row r="139" ht="12.75">
      <c r="E139" s="211"/>
    </row>
    <row r="140" ht="12.75">
      <c r="E140" s="211"/>
    </row>
    <row r="141" ht="12.75">
      <c r="E141" s="211"/>
    </row>
    <row r="142" ht="12.75">
      <c r="E142" s="211"/>
    </row>
    <row r="143" ht="12.75">
      <c r="E143" s="211"/>
    </row>
    <row r="144" ht="12.75">
      <c r="E144" s="211"/>
    </row>
    <row r="145" ht="12.75">
      <c r="E145" s="211"/>
    </row>
    <row r="146" ht="12.75">
      <c r="E146" s="211"/>
    </row>
    <row r="147" ht="12.75">
      <c r="E147" s="211"/>
    </row>
    <row r="148" ht="12.75">
      <c r="E148" s="211"/>
    </row>
    <row r="149" ht="12.75">
      <c r="E149" s="211"/>
    </row>
    <row r="150" ht="12.75">
      <c r="E150" s="211"/>
    </row>
    <row r="151" ht="12.75">
      <c r="E151" s="211"/>
    </row>
    <row r="152" ht="12.75">
      <c r="E152" s="211"/>
    </row>
    <row r="153" ht="12.75">
      <c r="E153" s="211"/>
    </row>
    <row r="154" ht="12.75">
      <c r="E154" s="211"/>
    </row>
    <row r="155" ht="12.75">
      <c r="E155" s="211"/>
    </row>
    <row r="156" ht="12.75">
      <c r="E156" s="211"/>
    </row>
    <row r="157" ht="12.75">
      <c r="E157" s="211"/>
    </row>
    <row r="158" ht="12.75">
      <c r="E158" s="211"/>
    </row>
    <row r="159" ht="12.75">
      <c r="E159" s="211"/>
    </row>
    <row r="160" ht="12.75">
      <c r="E160" s="211"/>
    </row>
  </sheetData>
  <mergeCells count="3">
    <mergeCell ref="A1:D1"/>
    <mergeCell ref="A2:D2"/>
    <mergeCell ref="B3:C3"/>
  </mergeCells>
  <printOptions/>
  <pageMargins left="0.1968503937007874" right="0.15748031496062992" top="0.3937007874015748" bottom="0.3937007874015748" header="0.5118110236220472" footer="0.5118110236220472"/>
  <pageSetup horizontalDpi="200" verticalDpi="2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amorn</dc:creator>
  <cp:keywords/>
  <dc:description/>
  <cp:lastModifiedBy>ACER</cp:lastModifiedBy>
  <cp:lastPrinted>2011-09-07T03:01:21Z</cp:lastPrinted>
  <dcterms:created xsi:type="dcterms:W3CDTF">2009-05-21T08:58:39Z</dcterms:created>
  <dcterms:modified xsi:type="dcterms:W3CDTF">2011-09-07T03:07:05Z</dcterms:modified>
  <cp:category/>
  <cp:version/>
  <cp:contentType/>
  <cp:contentStatus/>
</cp:coreProperties>
</file>