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819" activeTab="0"/>
  </bookViews>
  <sheets>
    <sheet name="9.3" sheetId="1" r:id="rId1"/>
    <sheet name="รายละเอียดคำขอ" sheetId="2" r:id="rId2"/>
    <sheet name="แผนการดำเนินงาน" sheetId="3" r:id="rId3"/>
    <sheet name="แจงรายละเอียด" sheetId="4" r:id="rId4"/>
  </sheets>
  <externalReferences>
    <externalReference r:id="rId7"/>
    <externalReference r:id="rId8"/>
  </externalReferences>
  <definedNames>
    <definedName name="_xlnm.Print_Area" localSheetId="0">'9.3'!$A$2:$P$141</definedName>
    <definedName name="_xlnm.Print_Area" localSheetId="3">'แจงรายละเอียด'!$A$1:$D$126</definedName>
    <definedName name="_xlnm.Print_Area" localSheetId="2">'แผนการดำเนินงาน'!$A$1:$G$34</definedName>
    <definedName name="_xlnm.Print_Titles" localSheetId="3">'แจงรายละเอียด'!$7:$7</definedName>
    <definedName name="_xlnm.Print_Titles" localSheetId="1">'รายละเอียดคำขอ'!$3:$3</definedName>
  </definedNames>
  <calcPr fullCalcOnLoad="1"/>
</workbook>
</file>

<file path=xl/sharedStrings.xml><?xml version="1.0" encoding="utf-8"?>
<sst xmlns="http://schemas.openxmlformats.org/spreadsheetml/2006/main" count="466" uniqueCount="355">
  <si>
    <t>อำนาจ</t>
  </si>
  <si>
    <t>รวมทั้งสิ้น</t>
  </si>
  <si>
    <t>หน่วยนับ</t>
  </si>
  <si>
    <t>รวม</t>
  </si>
  <si>
    <t>งบดำเนินงาน</t>
  </si>
  <si>
    <t>ค่าวัสดุ</t>
  </si>
  <si>
    <t>งบรายจ่าย</t>
  </si>
  <si>
    <t>เป้าหมาย</t>
  </si>
  <si>
    <t>การแจกแจงรายละเอียดงบประมาณตามคำของบประมาณรายจ่าย</t>
  </si>
  <si>
    <t>กิจกรรม</t>
  </si>
  <si>
    <t>หน่วยวัด</t>
  </si>
  <si>
    <t>งบประมาณ (บาท)</t>
  </si>
  <si>
    <t>คน</t>
  </si>
  <si>
    <t>ชั่วโมง</t>
  </si>
  <si>
    <t>ที่</t>
  </si>
  <si>
    <t>คำอธิบาย</t>
  </si>
  <si>
    <t>ค่าตอบแทน</t>
  </si>
  <si>
    <t>หน่วยงานรับผิดชอบ  สำนักงานเกษตรจังหวัด</t>
  </si>
  <si>
    <t>โรงเรียนเกษตรกรหลักสูตร  2  วัน</t>
  </si>
  <si>
    <t>หลักสูตร  2  วัน</t>
  </si>
  <si>
    <t xml:space="preserve">  1)  อบรมอาสาสมัครเกษตรกร  (GAP  อาสา)  1  วัน</t>
  </si>
  <si>
    <t xml:space="preserve">    -  ค่าวิทยากร  จำนวน  6  ชั่วโมงๆ  ละ  600  บาท  จำนวน  4  จุด</t>
  </si>
  <si>
    <t xml:space="preserve">   - ปุ๋ยแต่งหน้าสูตร 46-0-0 คนละ  10  ไร่ๆ ละ 5  ก.ก.ๆ ละ 24  บาท</t>
  </si>
  <si>
    <t>ราย/บาท</t>
  </si>
  <si>
    <t xml:space="preserve">  1)  เอกสารประกอบการตรวจรับรองแปลง  (GAP-01,02,03,04,05,06)</t>
  </si>
  <si>
    <t>ชุด</t>
  </si>
  <si>
    <t xml:space="preserve">  3)  ค่าตรวจรับรองแปลง  GAP  ข้าวหอมมะลิ (Inspector, ผู้ช่วย)</t>
  </si>
  <si>
    <t>แปลง</t>
  </si>
  <si>
    <t>แปลง/บาท</t>
  </si>
  <si>
    <t>1.  การกำหนดเขตส่งเสริมการผลิตข้าวตามศักยภาพพื้นที่ (Zoning)</t>
  </si>
  <si>
    <t>2. ปรับปรุงบำรุงดิน</t>
  </si>
  <si>
    <t>3.  อบรมเจ้าหน้าที่</t>
  </si>
  <si>
    <t xml:space="preserve">  1)  อบรมเจ้าหน้าที่หลักสูตรวิทยากรถ่ายทอดความรู้ตามกระบวนการ</t>
  </si>
  <si>
    <t xml:space="preserve">  2)  อบรมหลักสูตรเชิงปฏิบัติการตรวจประเมินแปลงเบื้องต้น </t>
  </si>
  <si>
    <t>4.  อบรมเกษตรกร</t>
  </si>
  <si>
    <t>5.  สนับสนุนปัจจัยการผลิต</t>
  </si>
  <si>
    <t>ครั้ง</t>
  </si>
  <si>
    <t>จังหวัด</t>
  </si>
  <si>
    <t>ค่าใช้สอย (ระบุรายการ)</t>
  </si>
  <si>
    <t>ศรีสะเกษ</t>
  </si>
  <si>
    <t>ยโสธร</t>
  </si>
  <si>
    <t>อุบล</t>
  </si>
  <si>
    <t>(1) ค่าตอบแทนวิทยากร</t>
  </si>
  <si>
    <t>ศักยภาพข้าวหอมมะลิ</t>
  </si>
  <si>
    <t>(3)  ค่าตรวจประเมินแปลงเบื้องต้น</t>
  </si>
  <si>
    <t>(1) ค่าอาหารอาหารว่างและเครื่องดื่ม</t>
  </si>
  <si>
    <t>(2) ค่าเบี้ยเลี้ยง</t>
  </si>
  <si>
    <t>(3) ค่าพาหนะ</t>
  </si>
  <si>
    <t>(4) ค่าที่พัก</t>
  </si>
  <si>
    <t>(GAP-01,02,03,04,05,06)</t>
  </si>
  <si>
    <t>6.  การตรวจรับรองมาตรฐานข้าวคุณภาพ</t>
  </si>
  <si>
    <t>(1 ชุด : 1 โครงการ)</t>
  </si>
  <si>
    <t>วงเงิน</t>
  </si>
  <si>
    <t>บาท</t>
  </si>
  <si>
    <t>หน่วยดำเนินการ: สำนักงานเกษตรจังหวัด</t>
  </si>
  <si>
    <t>ผู้รับผิดชอบ นายสำพรต    จันทร์หอม</t>
  </si>
  <si>
    <t>ตำแหน่ง  หัวหน้าฝ่ายยุทธศาสตร์และสารสนเทศ</t>
  </si>
  <si>
    <t>หมายเลขโทรศัพท์  081 - 9999793</t>
  </si>
  <si>
    <t xml:space="preserve"> </t>
  </si>
  <si>
    <r>
      <t xml:space="preserve"> </t>
    </r>
    <r>
      <rPr>
        <b/>
        <sz val="14"/>
        <rFont val="Cordia New"/>
        <family val="2"/>
      </rPr>
      <t xml:space="preserve">(1.2) สภาพปัญหา / ความต้องการ : </t>
    </r>
  </si>
  <si>
    <t xml:space="preserve">  1.  การดำเนินการกิจกรรมกลุ่มทั้งด้านการผลิตและการตลาดส่วนใหญ่ยังเป็นลักษณะต่างคนต่างทำ  ทำให้ไม่มีอำนาจ</t>
  </si>
  <si>
    <t xml:space="preserve"> …………………………………………………………………………………………………………………………………</t>
  </si>
  <si>
    <t xml:space="preserve">        (2)  ข้อมูลทั่วไปของโครงการ</t>
  </si>
  <si>
    <t>þ</t>
  </si>
  <si>
    <t>การพัฒนาด้านเศรษฐกิจ</t>
  </si>
  <si>
    <t>การพัฒนาสังคม</t>
  </si>
  <si>
    <t>ด้านการบริหารจัดการ</t>
  </si>
  <si>
    <t>การบริหารจัดการด้านทรัพยากรธรรมชาติและสิ่งแวดล้อม</t>
  </si>
  <si>
    <t>ด้านรักษาความมั่นคงและความสงบ</t>
  </si>
  <si>
    <t>โครงการเดิม</t>
  </si>
  <si>
    <t>โครงการใหม่</t>
  </si>
  <si>
    <t>พัฒนา</t>
  </si>
  <si>
    <t>ดำเนินการปกติ</t>
  </si>
  <si>
    <t xml:space="preserve">        (3) กลุ่มเป้าหมาย และผู้มีส่วนได้ส่วนเสีย</t>
  </si>
  <si>
    <t xml:space="preserve">         (4) เป้าหมาย ผลลัพธ์ และผลกระทบโครงการ</t>
  </si>
  <si>
    <t xml:space="preserve">             (4.1) เป้าหมายโครงการ</t>
  </si>
  <si>
    <t>ตัวชี้วัด</t>
  </si>
  <si>
    <t>ปี 2554</t>
  </si>
  <si>
    <t>ปี 2555</t>
  </si>
  <si>
    <r>
      <t xml:space="preserve">             (4.2) ผลลัพธ์ :  </t>
    </r>
    <r>
      <rPr>
        <sz val="14"/>
        <rFont val="Cordia New"/>
        <family val="2"/>
      </rPr>
      <t>เกษตรกรที่เข้าร่วมโครงการผลิตข้าวหอมมะลิได้คุณภาพและมาตรฐาน  ตรงตามความต้องการของตลาด</t>
    </r>
  </si>
  <si>
    <t xml:space="preserve">             (4.3) ผลกระทบ :</t>
  </si>
  <si>
    <t xml:space="preserve">        (5) แนวทางการดำเนินงาน</t>
  </si>
  <si>
    <t xml:space="preserve">        (6) วิธีการดำเนินงาน  </t>
  </si>
  <si>
    <t>ดำเนินการเอง</t>
  </si>
  <si>
    <t>จ้างเหมา</t>
  </si>
  <si>
    <t xml:space="preserve">        (7) วงเงินของโครงการ</t>
  </si>
  <si>
    <t>เงินงบประมาณ</t>
  </si>
  <si>
    <t>เงินนอกงบประมาณ</t>
  </si>
  <si>
    <t>...............</t>
  </si>
  <si>
    <t>.................................</t>
  </si>
  <si>
    <t>..............................</t>
  </si>
  <si>
    <t>.....................</t>
  </si>
  <si>
    <t>.................</t>
  </si>
  <si>
    <t>......................</t>
  </si>
  <si>
    <t>..................</t>
  </si>
  <si>
    <t xml:space="preserve">         (8) รายละเอียดวงเงินของโครงการ ปีงบประมาณ พ.ศ. 2553</t>
  </si>
  <si>
    <t>หน่วย : บาท</t>
  </si>
  <si>
    <t>รายการ</t>
  </si>
  <si>
    <t>งบประมาณ</t>
  </si>
  <si>
    <t xml:space="preserve"> - งบดำเนินงาน</t>
  </si>
  <si>
    <t xml:space="preserve"> - งบลงทุน</t>
  </si>
  <si>
    <t xml:space="preserve"> - งบเงินอุดหนุน</t>
  </si>
  <si>
    <t xml:space="preserve"> - งบรายจ่ายอื่น </t>
  </si>
  <si>
    <r>
      <t xml:space="preserve">           </t>
    </r>
    <r>
      <rPr>
        <b/>
        <sz val="14"/>
        <rFont val="Cordia New"/>
        <family val="2"/>
      </rPr>
      <t>(9)</t>
    </r>
    <r>
      <rPr>
        <sz val="14"/>
        <rFont val="Cordia New"/>
        <family val="2"/>
      </rPr>
      <t xml:space="preserve"> </t>
    </r>
    <r>
      <rPr>
        <b/>
        <sz val="14"/>
        <rFont val="Cordia New"/>
        <family val="2"/>
      </rPr>
      <t>ความพร้อมของโครงการ</t>
    </r>
  </si>
  <si>
    <t>(9.1)  พื้นที่ดำเนินโครงการ</t>
  </si>
  <si>
    <t>ดำเนินการได้ทันที  หมายถึง  ได้ศึกษาความเหมาะสมและกำหนดพื้นที่ดำเนินการหรือได้รับอนุญาต</t>
  </si>
  <si>
    <t>ตามกฎหมายแล้ว  และสามารถดำเนินการได้ทันที</t>
  </si>
  <si>
    <t>อยู่ในระหว่างเตรียมการ  หมายถึง  ศึกษาความเหมาะสมและกำหนดพื้นที่ดำเนินการแล้ว  อยู่ในระหว่าง</t>
  </si>
  <si>
    <t>อยู่ในระหว่างจัดเตรียมพื้นที่  หรือกำลังแก้ไขปัญหา/อุปสรรคต่างๆ  หรือเตรียมการขออนุญาตตามกฎหมาย</t>
  </si>
  <si>
    <t>อยู่ในระหว่างศึกษาความเหมาะสม  และคัดเลือกพื้นที่ดำเนินการ</t>
  </si>
  <si>
    <t>(9.2) แบบรูปรายการ/แผนการปฏิบัติงาน</t>
  </si>
  <si>
    <t>มี  และสมบูรณ์  (ให้ระบุชื่อหน่วยงานเจ้าของรูปแบบรายการที่ใช้).............................................................................</t>
  </si>
  <si>
    <t>มีแต่ยังไม่สมบูรณ์  (ให้ระบุชื่อหน่วยงานเจ้าของรูปแบบรายการที่ใช้) .......................................................................</t>
  </si>
  <si>
    <t>ไม่มี</t>
  </si>
  <si>
    <t>(9.3)  ความพร้อมของบุคลากร  เครื่องมือ  และเทคนิคการดำเนินการ</t>
  </si>
  <si>
    <t xml:space="preserve">บุคลากรมีประสบการณ์ </t>
  </si>
  <si>
    <t xml:space="preserve">   ทั้งหมด</t>
  </si>
  <si>
    <t>บางส่วน</t>
  </si>
  <si>
    <t>ไม่มีประสบการณ์</t>
  </si>
  <si>
    <t>เครื่องมือดำเนินการ</t>
  </si>
  <si>
    <t>มีพร้อมดำเนินการได้ทันที</t>
  </si>
  <si>
    <t>มีบางส่วนและต้องจัดหาเพิ่มเติม</t>
  </si>
  <si>
    <t>ไม่มี  ต้องจัดหาเพิ่มเติม</t>
  </si>
  <si>
    <t>เทคนิคในการบริหารจัดการ</t>
  </si>
  <si>
    <t xml:space="preserve">   มีประสบการณ์สูง</t>
  </si>
  <si>
    <t xml:space="preserve">   มีประสบการณ์ปานกลาง</t>
  </si>
  <si>
    <t xml:space="preserve">   ไม่มีประสบการณ์</t>
  </si>
  <si>
    <t xml:space="preserve">          (10)  วิธีการบริหารจัดการหรือการดูแลบำรุงรักษา  เมื่อโครงการแล้วเสร็จ  เพื่อให้เกิดความยั่งยืนของโครงการ</t>
  </si>
  <si>
    <t xml:space="preserve">          (11)  ปัญหา  อุปสรรคและข้อจำกัด</t>
  </si>
  <si>
    <t>และความสงบ</t>
  </si>
  <si>
    <t>ด้านการรักษาความมั่นคง</t>
  </si>
  <si>
    <t>อำนาจเจริญ)</t>
  </si>
  <si>
    <t>1. การกำหนดเขตส่งเสริมการผลิตข้าวตามศักยภาพพื้นที่  (Zonning)</t>
  </si>
  <si>
    <t>2.  คัดเลือกเกษตรกร</t>
  </si>
  <si>
    <t>3.  ปรับปรุงบำรุงดิน</t>
  </si>
  <si>
    <t>4.  อบรมเจ้าหน้าที่</t>
  </si>
  <si>
    <t>5.  อบรมเกษตรกร</t>
  </si>
  <si>
    <t>6.  สนับสนุนปัจจัยการผลิต</t>
  </si>
  <si>
    <t>7.  การตรวจรับรองมาตรฐานข้าวคุณภาพ</t>
  </si>
  <si>
    <t xml:space="preserve"> -</t>
  </si>
  <si>
    <t xml:space="preserve">          (12)  แนวทางแก้ไข  :  .........(ระบุแนวทางแก้ไข  เช่น  แก้ไขกฎหมาย  ปรับโครงสร้างหน่วยงาน  ปรับกลยุทธ์ ฯลฯ)</t>
  </si>
  <si>
    <t xml:space="preserve">วิธีการดำเนินการ แผนการดำเนินการ และแผนการใช้จ่ายงบประมาณ </t>
  </si>
  <si>
    <t xml:space="preserve">1. วิธีการ </t>
  </si>
  <si>
    <r>
      <t>R</t>
    </r>
    <r>
      <rPr>
        <sz val="16"/>
        <rFont val="Angsana New"/>
        <family val="1"/>
      </rPr>
      <t xml:space="preserve"> ดำเนินการเอง </t>
    </r>
  </si>
  <si>
    <r>
      <t>£</t>
    </r>
    <r>
      <rPr>
        <sz val="16"/>
        <rFont val="Angsana New"/>
        <family val="1"/>
      </rPr>
      <t xml:space="preserve"> จ้างเหมา</t>
    </r>
  </si>
  <si>
    <t xml:space="preserve">2. แผนการดำเนินการ </t>
  </si>
  <si>
    <t>แผนการดำเนินงาน</t>
  </si>
  <si>
    <t>ไตรมาส 1</t>
  </si>
  <si>
    <t>ไตรมาส 2</t>
  </si>
  <si>
    <t>ไตรมาส 3</t>
  </si>
  <si>
    <t>ไตรมาส 4</t>
  </si>
  <si>
    <t xml:space="preserve">3. แผนการใช้จ่ายงบประมาณ </t>
  </si>
  <si>
    <t>ข้อมูลพื้นฐานระดับกิจกรรมย่อย (โครงการของกลุ่มจังหวัด)</t>
  </si>
  <si>
    <t xml:space="preserve">     ค่าตอบแทน  </t>
  </si>
  <si>
    <t xml:space="preserve">     ค่าใช้สอย </t>
  </si>
  <si>
    <t xml:space="preserve">     ค่าวัสดุ</t>
  </si>
  <si>
    <t xml:space="preserve">     ค่าครุภัณฑ์ </t>
  </si>
  <si>
    <t>ร้อยละ  80  ของเกษตรกรที่เข้าร่วมโครงการฯ</t>
  </si>
  <si>
    <t>ผลิตข้าวหอมมะลิได้ผลผลิต  คุณภาพ</t>
  </si>
  <si>
    <t>และมาตรฐานเพิ่มขึ้น</t>
  </si>
  <si>
    <t>ราย</t>
  </si>
  <si>
    <t>กลุ่ม</t>
  </si>
  <si>
    <t>เดิม</t>
  </si>
  <si>
    <t>ลด</t>
  </si>
  <si>
    <t>1.1  ค่าใช้จ่ายการประชุมคณะทำงาน</t>
  </si>
  <si>
    <t>2 ครั้งๆ ละ  160   บาท</t>
  </si>
  <si>
    <t>1.2  ค่าใช้จ่ายการประชุมเชิงปฏิบัติการตรวจสอบและรวบรวมข้อมูล</t>
  </si>
  <si>
    <t>ของเจ้าหน้าที่</t>
  </si>
  <si>
    <t xml:space="preserve">   -  ค่าอาหาร  อาหารว่างและเครื่องดื่ม  16 คนๆละ  4 วันๆละ  160  บาท</t>
  </si>
  <si>
    <t xml:space="preserve">   -  ค่าพาหนะเหมาจ่าย  สำหรับเจ้าหน้าที่ 16 คนๆละ  1,000  บาท  4 วัน</t>
  </si>
  <si>
    <t xml:space="preserve">   -  ค่าจัดทำเอกสารสำหรับเจ้าหน้าที่  16  ชุดๆละ  100  บาท</t>
  </si>
  <si>
    <t>1.3  ค่าใช้จ่ายการสำรวจจัดเก็บและวิเคราะห์ข้อมูลระดับพื้นที่</t>
  </si>
  <si>
    <t xml:space="preserve">   -  ค่าเบี้ยเลี้ยงเจ้าหน้าที่  16 คนๆละ  5 วันๆละ  240  บาท</t>
  </si>
  <si>
    <t xml:space="preserve">   -  ค่าพาหนะเหมาจ่าย  สำหรับเจ้าหน้าที่ 16 คนๆละ  1,000  บาท  5 วัน</t>
  </si>
  <si>
    <t>1.4  ค่าใช้จ่ายการวิเคราะห์ประมวลผลและจัดทำแผนที่ศักยภาพข้าว</t>
  </si>
  <si>
    <t>หอมมะลิ  4  จังหวัด</t>
  </si>
  <si>
    <t xml:space="preserve">   -  ค่าตอบแทนการวิเคราะห์และจัดทำแผนที่ศักยภาพข้าวหอมมะลิ</t>
  </si>
  <si>
    <t>GIS ระดับตำบลในรูปแบบ  Map  Digital   554  คน จำนวน 1 วัน</t>
  </si>
  <si>
    <t>1.5  ค่าจัดทำเอกสารเผยแพร่และ  CD</t>
  </si>
  <si>
    <t xml:space="preserve">   -  ค่าใช้จ่ายจัดทำข้อมูลเผยแพร่  75 คน ๆจำนวน  1  วันๆละ  1,000 บาท</t>
  </si>
  <si>
    <t>1.6  ค่าใช้จ่ายการอบรมระบบศักยภาพการผลิตข้าวหอมมะลิ</t>
  </si>
  <si>
    <t xml:space="preserve">   -  ค่าพาหนะเหมาจ่าย  สำหรับผู้เข้าอบรม 100 คนๆละ  600  บาท  </t>
  </si>
  <si>
    <t xml:space="preserve">   -  ค่าจัดเตรียมสถานที่  1  ครั้งๆละ  2,500  บาท</t>
  </si>
  <si>
    <t xml:space="preserve">   -  ค่าจัดทำเอกสารประกอบการฝึกอบรม  100  ชุดๆละ  150  บาท</t>
  </si>
  <si>
    <t>เกิน</t>
  </si>
  <si>
    <t xml:space="preserve">          1. ค่าอาหารผู้เข้าอบรม 4 มื้อๆละ 150  บาท/คน/วัน 2 วัน  </t>
  </si>
  <si>
    <t xml:space="preserve">          2. ค่าอาหารว่างและเครื่องดื่มผู้เข้าอบรม 4 ครั้งๆละ 50 บาท  </t>
  </si>
  <si>
    <t xml:space="preserve">          3.  ค่าที่พักผู้เข้าอบรม  1 คืนๆละ 400  บาท/คน</t>
  </si>
  <si>
    <t xml:space="preserve">          6.  ค่าวิทยากร  จำนวน  2  วันๆ  ละ  6  ชั่วโมงๆ ละ 600  บาท  </t>
  </si>
  <si>
    <t>คนละ  100  บาท</t>
  </si>
  <si>
    <t xml:space="preserve">       2.1 อบรมเตรียมความพร้อมกระบวนการโรงเรียนเกษตรกร</t>
  </si>
  <si>
    <t>คนละ  60  บาท</t>
  </si>
  <si>
    <t>คนละ  100  บาท  จำนวน  6  ครั้ง</t>
  </si>
  <si>
    <t xml:space="preserve">   - เมล็ดพันธุ์ข้าวหอมมะลิคนละ  10  ไร่ๆ  ละ  5  ก.ก.ๆ ละ 23  บาท         </t>
  </si>
  <si>
    <t xml:space="preserve">       -  ค่าตรวจแปลงจำนวน  3 ครั้งๆ  ละ  760  บาท</t>
  </si>
  <si>
    <t xml:space="preserve">       -  ค่าจ้างผู้ช่วยผู้ตรวจแปลง  เกษตรกร 25 ราย  ต่อผู้ช่วย  1  ราย</t>
  </si>
  <si>
    <t>ช่วยตรวจ  3 ครั้ง</t>
  </si>
  <si>
    <t xml:space="preserve">       -  ค่าวิเคราะห์ตัวอย่าง  ข้าวปนเฉพาะแปลงที่ผ่าน </t>
  </si>
  <si>
    <t xml:space="preserve">       -  ค่าวิเคราะห์สารเคมีในเมล็ดข้าวกลุ่ม organophosphat สุ่ม 0.1 %</t>
  </si>
  <si>
    <t xml:space="preserve">       -  ค่าวิเคราะห์สารเคมีในเมล็ดข้าวกลุ่ม organchlorine สุ่ม 0.1 %</t>
  </si>
  <si>
    <t xml:space="preserve">       -  ค่าวิเคราะห์สารเคมีในดินและน้ำกลุ่ม organophosphat สุ่ม 0.1 %</t>
  </si>
  <si>
    <t xml:space="preserve">       -  ค่าวิเคราะห์สารเคมีในดินและน้ำกลุ่ม organchlorine สุ่ม 0.1 %</t>
  </si>
  <si>
    <t>ปี 2556</t>
  </si>
  <si>
    <t xml:space="preserve">ปี 2557 </t>
  </si>
  <si>
    <t>ประจำปีงบประมาณ  พ.ศ. 2554</t>
  </si>
  <si>
    <t>รายละเอียดคำของบประมาณ ปี 2554 จำแนกตามงบรายจ่าย</t>
  </si>
  <si>
    <t>คำขอตั้งปี 2554 (บาท)</t>
  </si>
  <si>
    <t>(2) ค่าตอบแทนการวิเคราะห์และจัดทำแผนที่</t>
  </si>
  <si>
    <t>(5) ค่าจัดเตรียมสถานที่</t>
  </si>
  <si>
    <t>หน่วยงานรับผิดชอบ</t>
  </si>
  <si>
    <t xml:space="preserve">     (1) หลักการและเหตุผล</t>
  </si>
  <si>
    <t xml:space="preserve">ประเด็นยุทธศาสตรที่ 1 :  พัฒนาคุณภาพและเพิ่มมูลค่าข้าวหอมมะลิสู่ความต้องการของตลาด    </t>
  </si>
  <si>
    <t>กลยุทธ์  ที่ 1 : พัฒนาประสิทธิภาพกระบวนการผลิตข้าวหอมมะลิคุณภาพมาตรฐาน  GAP</t>
  </si>
  <si>
    <r>
      <t xml:space="preserve">                 </t>
    </r>
    <r>
      <rPr>
        <b/>
        <sz val="14"/>
        <rFont val="Cordia New"/>
        <family val="2"/>
      </rPr>
      <t>(3.2) ผู้มีส่วนได้ส่วนเสีย :</t>
    </r>
    <r>
      <rPr>
        <sz val="14"/>
        <rFont val="Cordia New"/>
        <family val="2"/>
      </rPr>
      <t xml:space="preserve">   เกษตรกรและผู้บริโภคข้าวทั่วไป</t>
    </r>
  </si>
  <si>
    <r>
      <t>วิสัยทัศน์กลุ่มจังหวัดฯ</t>
    </r>
    <r>
      <rPr>
        <sz val="14"/>
        <rFont val="Cordia New"/>
        <family val="2"/>
      </rPr>
      <t xml:space="preserve">   :   "ข้าวหอมมะลิเป็นเลิศ  ยกระดับการท่องเที่ยวและการค้าชายแดน"</t>
    </r>
  </si>
  <si>
    <r>
      <t xml:space="preserve">                </t>
    </r>
    <r>
      <rPr>
        <b/>
        <sz val="14"/>
        <rFont val="Cordia New"/>
        <family val="2"/>
      </rPr>
      <t xml:space="preserve"> (3.1) กลุ่มเป้าหมาย :</t>
    </r>
    <r>
      <rPr>
        <sz val="14"/>
        <rFont val="Cordia New"/>
        <family val="2"/>
      </rPr>
      <t xml:space="preserve">  พื้นที่จังหวัดในกลุ่มจังหวัดภาคตะวันออกเฉียงเหนือตอนล่าง 2(อุบลราชธานี  ศรีสะเกษ  ยโสธรและ</t>
    </r>
  </si>
  <si>
    <t>8.  การแปรสภาพข้าวหอมมะลิคุณภาพ</t>
  </si>
  <si>
    <t>9.  การเชื่อมโยงตลาดข้าวหอมมะลิคุณภาพ</t>
  </si>
  <si>
    <t>ชื่อโครงการ  ส่งเสริมการผลิตข้าวหอมมะลิคุณภาพ</t>
  </si>
  <si>
    <t>ชื่อโครงการ :  ส่งเสริมการผลิตข้าวหอมมะลิคุณภาพ</t>
  </si>
  <si>
    <t>2.3  สนับสนุนเมล็ดพืชปุ๋ยสดเพื่อการปรับปรุงบำรุงดิน(ถั่วพุ่ม)</t>
  </si>
  <si>
    <t xml:space="preserve"> - สนง.พัฒนา</t>
  </si>
  <si>
    <t>ก.ก.</t>
  </si>
  <si>
    <t>ที่ดิน</t>
  </si>
  <si>
    <t>2.4  สนับสนุนการใช้สารอินทรีย์ให้แก่กลุ่มเกษตรกร</t>
  </si>
  <si>
    <t xml:space="preserve"> - สนง.เกษตร</t>
  </si>
  <si>
    <t xml:space="preserve">       -  ถังพลาสติกขนาด 120 ลิตร  จำนวน  3 ถังต่อกลุ่ม  </t>
  </si>
  <si>
    <t>ถัง</t>
  </si>
  <si>
    <t xml:space="preserve">       - พืชสมุนไพร จำนวน  2  ถังๆละ 150 บาท กลุ่มๆละ 300 บาท</t>
  </si>
  <si>
    <t xml:space="preserve">       - กากน้ำตาล  จำนวน  160  ก.ก.ต่อกลุ่ม  จำนวน  </t>
  </si>
  <si>
    <r>
      <t xml:space="preserve">   -</t>
    </r>
    <r>
      <rPr>
        <sz val="16"/>
        <color indexed="8"/>
        <rFont val="Angsana New"/>
        <family val="1"/>
      </rPr>
      <t xml:space="preserve"> ค่าอาหารอาหารว่างและเครื่องดื่มผู้อบรม  100  คนๆ ละ 160 บาท</t>
    </r>
  </si>
  <si>
    <r>
      <t xml:space="preserve">   -</t>
    </r>
    <r>
      <rPr>
        <sz val="16"/>
        <color indexed="8"/>
        <rFont val="Angsana New"/>
        <family val="1"/>
      </rPr>
      <t xml:space="preserve"> ค่าอาหารอาหารว่างและเครื่องดื่มประชุมคณะทำงาน 25  คนๆ ละ </t>
    </r>
  </si>
  <si>
    <r>
      <t xml:space="preserve">   -</t>
    </r>
    <r>
      <rPr>
        <sz val="16"/>
        <color indexed="8"/>
        <rFont val="Angsana New"/>
        <family val="1"/>
      </rPr>
      <t xml:space="preserve"> ค่าเอกสารประกอบการประชุม 25 คนๆละ  2  ชุดๆละ  100 บาท</t>
    </r>
  </si>
  <si>
    <t xml:space="preserve">(4) ค่าใช้จ่ายจัดทำข้อมูลเผยแพร่  </t>
  </si>
  <si>
    <t>(1)  เมล็ดพันธุ์พืชปุ๋ยสด</t>
  </si>
  <si>
    <t>(2) เมล็ดพันธุ์ข้าวหอมมะลิ</t>
  </si>
  <si>
    <t>(3) ปุ๋ย สูตร 16-16-8</t>
  </si>
  <si>
    <t>(4) ปุ๋ยสูตร 46-0-0</t>
  </si>
  <si>
    <t>(5) ค่าวัสดุฝึกอบรม</t>
  </si>
  <si>
    <t xml:space="preserve">(6) เอกสารประกอบการตรวจรับรองแปลง </t>
  </si>
  <si>
    <t>(7) ถังพลาสติกขนาด 120 ลิตร</t>
  </si>
  <si>
    <t>(8) พืชสมุนไพร</t>
  </si>
  <si>
    <t>(9) วัสดุการทำปุ๋ยหมัก</t>
  </si>
  <si>
    <t xml:space="preserve">(10)  กากน้ำตาล </t>
  </si>
  <si>
    <t>(11) ค่าวัสดุอุปกรณ์การประชุม</t>
  </si>
  <si>
    <t>2. อบรม</t>
  </si>
  <si>
    <t>3. สนับสนุนปัจจัยการผลิต</t>
  </si>
  <si>
    <t>4. การตรวจรับรองมาตรฐานข้าวคุณภาพ</t>
  </si>
  <si>
    <t>5. อำนวยการ</t>
  </si>
  <si>
    <t>อำเภอ</t>
  </si>
  <si>
    <t>1. การกำหนดเขตส่งเสริมการผลิตข้าวตาม</t>
  </si>
  <si>
    <t>ศักยภาพพื้นที่ (Zoning)</t>
  </si>
  <si>
    <t>พื้นที่จังหวัดในกลุ่มจังหวัดภาคตะวันออกเฉียงเหนือตอนล่าง 2 (อุบลราชธานี  ศรีสะเกษ  ยโสธรและอำนาจเจริญ) เป็นแหล่งผลิต</t>
  </si>
  <si>
    <t xml:space="preserve">ข้าวที่สำคัญของประเทศแห่งหนึ่ง  โดยเฉพาะข้าวหอมมะลิซึ่งมีพื้นที่ปลูกกว่า 6.2 ล้านไร่  มีผลผลิตรวม 3.2  ล้านตัน  มูลค่ากว่า 10,000  </t>
  </si>
  <si>
    <t xml:space="preserve"> ล้านบาทต่อปี  ระบบการผลิตข้าวของเกษตรกรปัจจุบันยังไม่มีประสิทธิภาพ  ทำให้ตุ้นทุนในการผลิตข้าวสูง ผลผลิตต่ำ  การจัดการ</t>
  </si>
  <si>
    <t>หลังการเก็บเกี่ยวยังไม่เหมาะสม  คุณภาพผลผลิตยังไม่ได้มาตรฐานตรงตามมาตรฐานข้าวคุณภาพ  เกษตรกรขาดความรู้และความสามารถ</t>
  </si>
  <si>
    <t>ในการผลิตและการจัดการอย่างจริงจัง  เนื่องจากส่วนใหญ่เป็นเกษตรกรรายย่อย ขาดการรวมกลุ่ม จึงเป็นอุปสรรคในการถ่ายทอดความรู้  ดังนั้น</t>
  </si>
  <si>
    <t>การส่งเสริมให้เกษตรกรมีการผลิตข้าวหอมมะลิตามกระบวนการผลิตสินค้าเกษตรที่ปลอดภัยและได้มาตรฐาน  (GAP) และนำเกษตรกรเข้าสู่ระบบ</t>
  </si>
  <si>
    <t>การรับรองมาตรฐานสินค้าเกษตรโดยการกำหนดเขตพื้นที่ส่งเสริมการผลิตข้าวตามศักยภาพพื้นที่ (Zoning) และคัดเลือกเกษตรกรที่มี</t>
  </si>
  <si>
    <t xml:space="preserve">ความพร้อมเพื่อดำเนินการทั้งเป็นการยกระดับคุณภาพผลผลิตหรือการผลิตเพื่อเข้าสู่ระบบการรับรองความปลอดภัยด้านอาหาร  GAP  พืช  </t>
  </si>
  <si>
    <t>เพื่อให้ได้ข้าวเปลือกที่มีคุณภาพ  ตรงตามพันธุ์  มีพันธุ์ปนไม่เกินร้อยละ 5  มีสิ่งเจือปนไม่เกินร้อยละ 2  คุณภาพการสีดีได้ปริมาณต้นข้าวไม่น้อยกว่า</t>
  </si>
  <si>
    <t>ร้อยละ 40  ไม่ปนเปื้อนสารพิษ  ประการสำคัญ  กระบวนงาน/กิจกรรมที่สำคัญตามที่กล่าว  จะไปขับเคลื่อน,เชื่อมโยง</t>
  </si>
  <si>
    <t>แผนงาน</t>
  </si>
  <si>
    <t>1.  เพิ่มประสิทธิภาพการผลิตข้าวหอมมะลิคุณภาพดี</t>
  </si>
  <si>
    <t>2.  ส่งเสริมและพัฒนากระบวนการผลิตข้าวหอมมะลิคุณภาพ GAP</t>
  </si>
  <si>
    <t>กลยุทธ์</t>
  </si>
  <si>
    <t>1.  ผลผลิตข้าวหอมมะลิคุณภาพดี  เฉลี่ยต่อไร่ 450 กิโลกรัม/ไร่</t>
  </si>
  <si>
    <t>2.  ร้อยละของจำนวนแปลง/ฟาร์มข้าวหอมมะลิที่ได้ใบรับรองมาตรฐาน GAP  (ร้อยละ 90)</t>
  </si>
  <si>
    <r>
      <t xml:space="preserve">เป้าประสงค์ </t>
    </r>
    <r>
      <rPr>
        <sz val="14"/>
        <rFont val="Cordia New"/>
        <family val="2"/>
      </rPr>
      <t xml:space="preserve"> - การเพิ่มผลผลิตและสร้างมูลค่าผลิตภัณฑ์ข้าวหอมมะลิคุณภาพดี</t>
    </r>
  </si>
  <si>
    <r>
      <t xml:space="preserve">ประเด็นยุทธศาสตร์ที่ 1  : </t>
    </r>
    <r>
      <rPr>
        <sz val="14"/>
        <rFont val="Cordia New"/>
        <family val="2"/>
      </rPr>
      <t>พัฒนาคุณภาพและเพิ่มมูลค่าข้าวหอมมะลิสู่ความต้องการของตลาด</t>
    </r>
  </si>
  <si>
    <t>พันธกิจ</t>
  </si>
  <si>
    <t>พัฒนาคุณภาพการผลิตและเพิ่มมูลค่าผลิตภัณฑ์ข้าวหอมมะลิคุณภาพ</t>
  </si>
  <si>
    <t>วิสัยทัศน์</t>
  </si>
  <si>
    <t>ข้าวหอมมะลิเป็นเลิศ  ยกระดับการท่องเที่ยวและการค้าชายแดน</t>
  </si>
  <si>
    <t>ซึ่งเป็นองค์ประกอบที่สำคัญในการสร้างแรงจูงใจการพัฒนาการผลิตข้าวหอมมะลิให้ได้คุณภาพ  แข่งขันกับประเทศคู่แข่งที่สำคัญ  ทำให้ราคา</t>
  </si>
  <si>
    <t>ข้าวหอมมะลิคุณภาพ  มีเสถียรภาพ</t>
  </si>
  <si>
    <t xml:space="preserve">  2)  อบรมกลุ่ม  เครือข่ายเกษตรกรตามกระบวนการโรงเรียนเกษตรกร</t>
  </si>
  <si>
    <t xml:space="preserve">       2.2 อบรมกลุ่ม  เครือข่ายเกษตรกรตามกระบวนการโรงเรียนเกษตรกร</t>
  </si>
  <si>
    <t xml:space="preserve">          4.  ค่าพาหนะสำหรับผู้เข้าอบรม  220  คนๆ ละ  300  บาท</t>
  </si>
  <si>
    <t xml:space="preserve">          5.  ค่าวัสดุอุปกรณ์ประกอบการฝึกอบรม  จำนวน  220  คนๆ 100  บาท</t>
  </si>
  <si>
    <t xml:space="preserve">          4.  ค่าพาหนะสำหรับผู้เข้าอบรม  300  คนๆ ละ  220  บาท</t>
  </si>
  <si>
    <r>
      <t xml:space="preserve">   -</t>
    </r>
    <r>
      <rPr>
        <sz val="16"/>
        <color indexed="8"/>
        <rFont val="Angsana New"/>
        <family val="1"/>
      </rPr>
      <t xml:space="preserve"> ค่าพาหนะเหมาจ่าย  25  คนๆ ละ 2 วันๆละ 1,000  บาท</t>
    </r>
  </si>
  <si>
    <t xml:space="preserve">   1)  ค่าใช้จ่ายประชุมคณะทำงาน  จำนวน  40  คนๆ  ละ  3  ครั้งๆ ละ </t>
  </si>
  <si>
    <t>150  บาท</t>
  </si>
  <si>
    <r>
      <t xml:space="preserve">   </t>
    </r>
    <r>
      <rPr>
        <sz val="16"/>
        <rFont val="Angsana New"/>
        <family val="1"/>
      </rPr>
      <t>2)  ค่าใช้จ่ายการประชุมเชิงปฏิบัติการการตรวจสอบและรวบรวมข้อมูล</t>
    </r>
  </si>
  <si>
    <t xml:space="preserve">ข้าวหอมมะลิเบื้องต้น  จำนวน  25  คนๆ  ละ  1  ครั้ง  </t>
  </si>
  <si>
    <t xml:space="preserve">   3)  ค่าจ้างทำระบบโปรแกรม Software สำหรับบันทึกและประมวลผล</t>
  </si>
  <si>
    <t>ระบบ</t>
  </si>
  <si>
    <t>ข้อมูล  จำนวน  1  ระบบ</t>
  </si>
  <si>
    <t xml:space="preserve">   4)  ค่าใช้จ่ายการจัดเก็บและนำเข้าข้อมูล</t>
  </si>
  <si>
    <t xml:space="preserve">   5)  อบรมเจ้าหน้าที่ผู้ใช้งานและผู้ดูแลระบบ จำนวน 1 วันๆ ละ 45 คน</t>
  </si>
  <si>
    <t>คนละ  1,200  บาท</t>
  </si>
  <si>
    <t xml:space="preserve">   6)  ค่าใช้จ่ายการจัดทำเอกสารและ Software ข้อมูลเผยแพร่  </t>
  </si>
  <si>
    <t>จำนวน  1 ชุด</t>
  </si>
  <si>
    <t>7.  การจัดทำทะเบียนเกษตรกรและฐานข้อมูลข้าวหอมมะลิ</t>
  </si>
  <si>
    <t>8.  งบอำนวยการ</t>
  </si>
  <si>
    <t>6 . อำนวยการ</t>
  </si>
  <si>
    <t>5. การจัดทำทะเบียนเกษตรกรและฐาน</t>
  </si>
  <si>
    <t>ข้อมูลข้าวหอมมะลิคุณภาพ</t>
  </si>
  <si>
    <t>ค่าตอบแทนจัดเก็บข้อมูล</t>
  </si>
  <si>
    <t>(12)ค่าแบบจัดเก็บข้อมูล</t>
  </si>
  <si>
    <t>(13)ค่าใช้จ่ายการจัดทำเอกสารและ Software</t>
  </si>
  <si>
    <t xml:space="preserve">(6)ค่าใช้จ่ายประชุมคณะทำงาน </t>
  </si>
  <si>
    <t>(7)ค่าจ้างทำระบบโปรแกรม Software</t>
  </si>
  <si>
    <t>(8) อำนวยการ</t>
  </si>
  <si>
    <t xml:space="preserve">       -  แบบจัดเก็บข้อมูล  จำนวน  6,900  ชุดๆ  ละ  3  บาท  </t>
  </si>
  <si>
    <t xml:space="preserve">       -  ค่าตอบแทน  จำนวน  6,900  ชุดๆ  ละ  5  บาท</t>
  </si>
  <si>
    <r>
      <t xml:space="preserve">งบประมาณ </t>
    </r>
    <r>
      <rPr>
        <b/>
        <sz val="16"/>
        <color indexed="12"/>
        <rFont val="Angsana New"/>
        <family val="1"/>
      </rPr>
      <t xml:space="preserve"> 68,000,000</t>
    </r>
    <r>
      <rPr>
        <b/>
        <sz val="16"/>
        <color indexed="10"/>
        <rFont val="Angsana New"/>
        <family val="1"/>
      </rPr>
      <t xml:space="preserve">  </t>
    </r>
    <r>
      <rPr>
        <b/>
        <sz val="16"/>
        <rFont val="Angsana New"/>
        <family val="1"/>
      </rPr>
      <t>บาท</t>
    </r>
  </si>
  <si>
    <t>จำนวน  690 ถังๆละ  450  บาท</t>
  </si>
  <si>
    <t xml:space="preserve">จำนวน  230 กลุ่มๆละ  600  ก.ก.ๆละ  28  บาท  </t>
  </si>
  <si>
    <t>36,800  ก.ก. ๆละ 10  บาท</t>
  </si>
  <si>
    <t xml:space="preserve">     -  ค่าอาหารจำนวน  460  คน คนละ  150  บาท</t>
  </si>
  <si>
    <t xml:space="preserve">     -  ค่าอาหารว่างและเครื่องดื่มเกษตรกรจำนวน  460  คน</t>
  </si>
  <si>
    <t xml:space="preserve">    -  ค่าวัสดุฝึกอบรม  จำนวน  460  คนๆ  ละ  80  บาท</t>
  </si>
  <si>
    <t xml:space="preserve">     -  ค่าอาหารจำนวน  6,900  คน คนละ  100  บาท</t>
  </si>
  <si>
    <t xml:space="preserve">     -  ค่าอาหารว่างและเครื่องดื่มเกษตรกรจำนวน  6,900  คน</t>
  </si>
  <si>
    <t xml:space="preserve">      - ค่าพาหนะเดินทางเหมาจ่ายจำนวน  6,900  คนๆ ละ  100  บาท</t>
  </si>
  <si>
    <t xml:space="preserve">      -  ค่าวัสดุอุปกรณ์ประกอบการฝึกอบรม  จำนวน  6,900  คนๆ  60  บาท</t>
  </si>
  <si>
    <t xml:space="preserve">      -  ค่าจัดเตรียมสถานที่  จำนวน 23 ครั้งๆละ   5,000    บาท</t>
  </si>
  <si>
    <t xml:space="preserve">      -  ค่าวิทยากร  จำนวน  23  วันๆ  ละ  6  ชั่วโมงๆ ละ 600  บาท  </t>
  </si>
  <si>
    <t xml:space="preserve">    -  ค่าอาหารอาหารว่างและเครื่องดื่มเกษตรกร  จำนวน  6,900  คน</t>
  </si>
  <si>
    <t xml:space="preserve">    -  ค่าวัสดุฝึกอบรมจำนวน  230  กลุ่มๆ ละ 2,000  บาท</t>
  </si>
  <si>
    <t>6,900/1,150</t>
  </si>
  <si>
    <t>6,900/1,200</t>
  </si>
  <si>
    <t>จำนวน  6,900  ชุดๆ  ละ  150  บาท</t>
  </si>
  <si>
    <t xml:space="preserve">       -  เจ้าหน้าที่ปรึกษาระดับอำเภอ จำนวน  6,900  แปลงๆ  ละ  200  บาท</t>
  </si>
  <si>
    <t xml:space="preserve">       -  อาสาสมัครเกษตร GAP จำนวน  6,900  แปลงๆ  ละ  100  บาท</t>
  </si>
  <si>
    <t>จำนวน  6,900  แปลงๆ  ละ  200  บาท</t>
  </si>
  <si>
    <t>จำนวน  69  แปลงๆ  ละ  3,000  บาท</t>
  </si>
  <si>
    <t xml:space="preserve">       - วัสดุการทำปุ๋ยหมัก  500  บาทต่อกลุ่ม  จำนวน  230  กลุ่ม</t>
  </si>
  <si>
    <t xml:space="preserve">      - ค่าตอบแทนวิทยากร  300  บาทต่อกลุ่ม  จำนวน 230 กลุ่ม</t>
  </si>
  <si>
    <t xml:space="preserve"> พัฒนาประสิทธิภาพกระบวนการผลิตข้าวหอมมะลิคุณภาพมาตรฐาน GAP</t>
  </si>
  <si>
    <t xml:space="preserve">          1.  คุณภาพผลผลิตยังไม่เป็นไปตามคุณภาพและมาตรฐานข้าวคุณภาพ</t>
  </si>
  <si>
    <t xml:space="preserve">          2.  ต้นทุนการผลิตสูง</t>
  </si>
  <si>
    <t xml:space="preserve">          3.  ดินขาดความอุดมสมบูรณ์</t>
  </si>
  <si>
    <t xml:space="preserve">          4.  การนำความรู้ในการผลิตข้าวที่ถูกต้องตามหลักวิชาการไปใช้ในพื้นที่ยังไม่ถูกต้องและทั่งถึง</t>
  </si>
  <si>
    <t xml:space="preserve">          5.  ผลผลิตต่อไร่ต่ำ</t>
  </si>
  <si>
    <t xml:space="preserve">          6.  ราคาไม่มีเสถียรภาพไม่เป็นธรรม</t>
  </si>
  <si>
    <t xml:space="preserve">          7.  การเชื่อมโยงตลาดไม่ทั่วถึง</t>
  </si>
  <si>
    <r>
      <t>(1.3) ความเร่งด่วน :</t>
    </r>
    <r>
      <rPr>
        <sz val="14"/>
        <rFont val="Cordia New"/>
        <family val="2"/>
      </rPr>
      <t>……………………………………………………………………………………………………………</t>
    </r>
  </si>
  <si>
    <r>
      <t xml:space="preserve">                (2.1) วัตถุประสงค์ของโครงการ  :  1. </t>
    </r>
    <r>
      <rPr>
        <sz val="14"/>
        <rFont val="Cordia New"/>
        <family val="2"/>
      </rPr>
      <t xml:space="preserve"> เพื่อให้เกษตรกรสามารถผลิตข้าวหอมมะลิคุณภาพ ตามกระบวนการผลิตสินค้าเกษตร</t>
    </r>
  </si>
  <si>
    <t xml:space="preserve">                     ที่ปลอดภัยและได้มาตรฐาน</t>
  </si>
  <si>
    <r>
      <t xml:space="preserve">                                  </t>
    </r>
    <r>
      <rPr>
        <b/>
        <sz val="14"/>
        <rFont val="Browallia New"/>
        <family val="2"/>
      </rPr>
      <t>2</t>
    </r>
    <r>
      <rPr>
        <sz val="14"/>
        <rFont val="Browallia New"/>
        <family val="2"/>
      </rPr>
      <t xml:space="preserve">.  เพื่อสร้างโอกาสทางการตลาดให้สามารถแข่งขันด้านการตลาดทั้งภายในและต่างประเทศ  </t>
    </r>
  </si>
  <si>
    <t xml:space="preserve">                (2.2) ความสอดคล้องกับแผนพัฒนาจังหวัด / กลุ่มจังหวัด</t>
  </si>
  <si>
    <t xml:space="preserve">                (2.3) ลักษณะโครงการ</t>
  </si>
  <si>
    <t xml:space="preserve">              (2.4) สถานภาพของโครงการ</t>
  </si>
  <si>
    <t xml:space="preserve">              (2.5) ประเภทของโครงการ</t>
  </si>
  <si>
    <r>
      <t xml:space="preserve">              (2.6) ระยะเวลาดำเนินโครงการ</t>
    </r>
    <r>
      <rPr>
        <sz val="14"/>
        <rFont val="Cordia New"/>
        <family val="2"/>
      </rPr>
      <t xml:space="preserve">      1        ปี   เริ่มต้นปี    ตุลาคม  2553         สิ้นสุดปี   กันยายน  2554</t>
    </r>
  </si>
  <si>
    <r>
      <t xml:space="preserve">              (2.7) สถานที่ดำเนินโครงการ :</t>
    </r>
    <r>
      <rPr>
        <sz val="14"/>
        <rFont val="Cordia New"/>
        <family val="2"/>
      </rPr>
      <t xml:space="preserve">   พื้นที่จังหวัดอุบลราชธานี </t>
    </r>
  </si>
  <si>
    <t>ร้อยละ</t>
  </si>
  <si>
    <t xml:space="preserve">   - ปุ๋ยรองพื้นสูตร 16-16-8 คนละ 100  ก.ก.ๆ ละ 24  บาท</t>
  </si>
  <si>
    <t>6,900/2,400</t>
  </si>
  <si>
    <t xml:space="preserve">  3)  ค่าตรวจประเมินแปลงเบื้องต้น</t>
  </si>
  <si>
    <t xml:space="preserve">  2)ชุดเครื่องตรวจคุณภาพข้าวหอมมะลิ จำนวน 4 ชุด ๆละ 2,000,000 บาท</t>
  </si>
  <si>
    <t>(14)ค่าชุดเครื่องตรวจสอบคุณภาพข้าวหอมมะลิ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</si>
</sst>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_(* #,##0_);_(* \(#,##0\);_(* &quot;-&quot;??_);_(@_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6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b/>
      <sz val="16"/>
      <name val="Angsana New"/>
      <family val="1"/>
    </font>
    <font>
      <b/>
      <sz val="16"/>
      <color indexed="12"/>
      <name val="Angsana New"/>
      <family val="1"/>
    </font>
    <font>
      <b/>
      <sz val="16"/>
      <color indexed="10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sz val="14"/>
      <name val="Wingdings 2"/>
      <family val="1"/>
    </font>
    <font>
      <sz val="13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sz val="14"/>
      <name val="Browallia New"/>
      <family val="2"/>
    </font>
    <font>
      <b/>
      <sz val="14"/>
      <name val="Browallia New"/>
      <family val="2"/>
    </font>
    <font>
      <sz val="18"/>
      <name val="Wingdings"/>
      <family val="0"/>
    </font>
    <font>
      <b/>
      <sz val="13"/>
      <name val="Cordia New"/>
      <family val="2"/>
    </font>
    <font>
      <sz val="14"/>
      <name val="Monotype Sorts"/>
      <family val="0"/>
    </font>
    <font>
      <sz val="16"/>
      <name val="Cordia New"/>
      <family val="2"/>
    </font>
    <font>
      <sz val="16"/>
      <name val="Monotype Sorts"/>
      <family val="0"/>
    </font>
    <font>
      <sz val="16"/>
      <name val="Wingdings 2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Wingdings 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01" fontId="7" fillId="0" borderId="0" xfId="0" applyNumberFormat="1" applyFont="1" applyAlignment="1">
      <alignment/>
    </xf>
    <xf numFmtId="201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20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20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3" fontId="7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3" fontId="7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200" fontId="7" fillId="0" borderId="0" xfId="39" applyNumberFormat="1" applyFont="1" applyAlignment="1">
      <alignment/>
    </xf>
    <xf numFmtId="200" fontId="7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3" fillId="0" borderId="14" xfId="35" applyFont="1" applyBorder="1" applyAlignment="1">
      <alignment horizontal="center"/>
      <protection/>
    </xf>
    <xf numFmtId="0" fontId="0" fillId="0" borderId="0" xfId="35" applyFont="1">
      <alignment/>
      <protection/>
    </xf>
    <xf numFmtId="0" fontId="0" fillId="0" borderId="0" xfId="0" applyFont="1" applyAlignment="1">
      <alignment/>
    </xf>
    <xf numFmtId="0" fontId="11" fillId="0" borderId="0" xfId="35" applyFont="1" applyBorder="1" applyAlignment="1">
      <alignment/>
      <protection/>
    </xf>
    <xf numFmtId="0" fontId="12" fillId="0" borderId="0" xfId="35" applyFont="1" applyBorder="1" applyAlignment="1">
      <alignment horizontal="center"/>
      <protection/>
    </xf>
    <xf numFmtId="0" fontId="13" fillId="0" borderId="0" xfId="35" applyFont="1">
      <alignment/>
      <protection/>
    </xf>
    <xf numFmtId="0" fontId="14" fillId="0" borderId="0" xfId="35" applyFont="1" applyBorder="1" applyAlignment="1">
      <alignment horizontal="left"/>
      <protection/>
    </xf>
    <xf numFmtId="0" fontId="0" fillId="0" borderId="0" xfId="35" applyFont="1" applyAlignment="1">
      <alignment/>
      <protection/>
    </xf>
    <xf numFmtId="0" fontId="0" fillId="0" borderId="0" xfId="0" applyFont="1" applyBorder="1" applyAlignment="1">
      <alignment wrapText="1"/>
    </xf>
    <xf numFmtId="0" fontId="0" fillId="0" borderId="0" xfId="35" applyFont="1" applyBorder="1">
      <alignment/>
      <protection/>
    </xf>
    <xf numFmtId="0" fontId="13" fillId="0" borderId="0" xfId="0" applyFont="1" applyAlignment="1">
      <alignment/>
    </xf>
    <xf numFmtId="200" fontId="13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35" applyFont="1" applyBorder="1" applyAlignment="1">
      <alignment horizontal="left"/>
      <protection/>
    </xf>
    <xf numFmtId="0" fontId="15" fillId="0" borderId="0" xfId="0" applyFont="1" applyBorder="1" applyAlignment="1">
      <alignment/>
    </xf>
    <xf numFmtId="0" fontId="0" fillId="0" borderId="0" xfId="35" applyFont="1" applyAlignment="1">
      <alignment horizontal="right"/>
      <protection/>
    </xf>
    <xf numFmtId="0" fontId="0" fillId="0" borderId="0" xfId="35" applyFont="1" applyAlignment="1">
      <alignment horizontal="left"/>
      <protection/>
    </xf>
    <xf numFmtId="0" fontId="0" fillId="0" borderId="0" xfId="35" applyNumberFormat="1" applyFont="1" applyAlignment="1">
      <alignment/>
      <protection/>
    </xf>
    <xf numFmtId="44" fontId="13" fillId="0" borderId="0" xfId="41" applyFont="1" applyBorder="1" applyAlignment="1">
      <alignment wrapText="1"/>
    </xf>
    <xf numFmtId="0" fontId="0" fillId="0" borderId="0" xfId="0" applyFont="1" applyBorder="1" applyAlignment="1">
      <alignment/>
    </xf>
    <xf numFmtId="0" fontId="13" fillId="0" borderId="0" xfId="35" applyFont="1" applyBorder="1">
      <alignment/>
      <protection/>
    </xf>
    <xf numFmtId="0" fontId="13" fillId="0" borderId="0" xfId="35" applyFont="1" applyAlignment="1">
      <alignment horizontal="left"/>
      <protection/>
    </xf>
    <xf numFmtId="0" fontId="16" fillId="0" borderId="0" xfId="0" applyFont="1" applyAlignment="1">
      <alignment/>
    </xf>
    <xf numFmtId="0" fontId="18" fillId="0" borderId="0" xfId="35" applyFont="1" applyAlignment="1">
      <alignment horizontal="right"/>
      <protection/>
    </xf>
    <xf numFmtId="0" fontId="9" fillId="0" borderId="0" xfId="35" applyFont="1" applyAlignment="1">
      <alignment horizontal="center"/>
      <protection/>
    </xf>
    <xf numFmtId="0" fontId="0" fillId="0" borderId="0" xfId="35" applyFont="1" applyAlignment="1">
      <alignment readingOrder="1"/>
      <protection/>
    </xf>
    <xf numFmtId="0" fontId="13" fillId="0" borderId="0" xfId="35" applyFont="1" applyBorder="1" applyAlignment="1">
      <alignment horizontal="center"/>
      <protection/>
    </xf>
    <xf numFmtId="0" fontId="13" fillId="0" borderId="15" xfId="35" applyFont="1" applyBorder="1" applyAlignment="1">
      <alignment horizontal="center"/>
      <protection/>
    </xf>
    <xf numFmtId="0" fontId="19" fillId="0" borderId="16" xfId="35" applyFont="1" applyBorder="1" applyAlignment="1">
      <alignment horizontal="center"/>
      <protection/>
    </xf>
    <xf numFmtId="0" fontId="19" fillId="0" borderId="17" xfId="35" applyFont="1" applyBorder="1" applyAlignment="1">
      <alignment horizontal="center"/>
      <protection/>
    </xf>
    <xf numFmtId="0" fontId="19" fillId="0" borderId="15" xfId="35" applyFont="1" applyBorder="1" applyAlignment="1">
      <alignment horizontal="center"/>
      <protection/>
    </xf>
    <xf numFmtId="0" fontId="13" fillId="0" borderId="18" xfId="35" applyFont="1" applyBorder="1" applyAlignment="1">
      <alignment horizontal="center"/>
      <protection/>
    </xf>
    <xf numFmtId="0" fontId="19" fillId="0" borderId="0" xfId="35" applyFont="1" applyBorder="1" applyAlignment="1">
      <alignment horizontal="center"/>
      <protection/>
    </xf>
    <xf numFmtId="0" fontId="19" fillId="0" borderId="19" xfId="35" applyFont="1" applyBorder="1" applyAlignment="1">
      <alignment horizontal="center"/>
      <protection/>
    </xf>
    <xf numFmtId="0" fontId="0" fillId="0" borderId="18" xfId="35" applyFont="1" applyBorder="1">
      <alignment/>
      <protection/>
    </xf>
    <xf numFmtId="0" fontId="0" fillId="0" borderId="0" xfId="35" applyFont="1" applyBorder="1" applyAlignment="1">
      <alignment/>
      <protection/>
    </xf>
    <xf numFmtId="0" fontId="0" fillId="0" borderId="19" xfId="35" applyFont="1" applyBorder="1" applyAlignment="1">
      <alignment/>
      <protection/>
    </xf>
    <xf numFmtId="0" fontId="0" fillId="0" borderId="12" xfId="35" applyFont="1" applyBorder="1" applyAlignment="1">
      <alignment horizontal="center"/>
      <protection/>
    </xf>
    <xf numFmtId="0" fontId="0" fillId="34" borderId="12" xfId="35" applyFont="1" applyFill="1" applyBorder="1" applyAlignment="1">
      <alignment horizontal="center"/>
      <protection/>
    </xf>
    <xf numFmtId="0" fontId="0" fillId="0" borderId="18" xfId="35" applyFont="1" applyBorder="1" applyAlignment="1">
      <alignment horizontal="center"/>
      <protection/>
    </xf>
    <xf numFmtId="0" fontId="0" fillId="0" borderId="19" xfId="35" applyFont="1" applyBorder="1" applyAlignment="1">
      <alignment horizontal="center"/>
      <protection/>
    </xf>
    <xf numFmtId="3" fontId="0" fillId="0" borderId="0" xfId="35" applyNumberFormat="1" applyFont="1" applyBorder="1" applyAlignment="1">
      <alignment horizontal="center"/>
      <protection/>
    </xf>
    <xf numFmtId="0" fontId="0" fillId="34" borderId="19" xfId="35" applyFont="1" applyFill="1" applyBorder="1" applyAlignment="1">
      <alignment horizontal="center"/>
      <protection/>
    </xf>
    <xf numFmtId="0" fontId="0" fillId="34" borderId="0" xfId="35" applyFont="1" applyFill="1" applyBorder="1" applyAlignment="1">
      <alignment horizontal="center"/>
      <protection/>
    </xf>
    <xf numFmtId="0" fontId="0" fillId="0" borderId="20" xfId="35" applyFont="1" applyBorder="1">
      <alignment/>
      <protection/>
    </xf>
    <xf numFmtId="0" fontId="0" fillId="0" borderId="21" xfId="35" applyFont="1" applyBorder="1" applyAlignment="1">
      <alignment/>
      <protection/>
    </xf>
    <xf numFmtId="0" fontId="0" fillId="0" borderId="22" xfId="35" applyFont="1" applyBorder="1" applyAlignment="1">
      <alignment/>
      <protection/>
    </xf>
    <xf numFmtId="0" fontId="0" fillId="0" borderId="13" xfId="35" applyFont="1" applyBorder="1" applyAlignment="1">
      <alignment horizontal="center"/>
      <protection/>
    </xf>
    <xf numFmtId="0" fontId="19" fillId="0" borderId="0" xfId="35" applyFont="1">
      <alignment/>
      <protection/>
    </xf>
    <xf numFmtId="0" fontId="10" fillId="0" borderId="0" xfId="35" applyFont="1">
      <alignment/>
      <protection/>
    </xf>
    <xf numFmtId="0" fontId="10" fillId="0" borderId="0" xfId="0" applyFont="1" applyAlignment="1">
      <alignment/>
    </xf>
    <xf numFmtId="0" fontId="20" fillId="0" borderId="0" xfId="35" applyFont="1">
      <alignment/>
      <protection/>
    </xf>
    <xf numFmtId="0" fontId="0" fillId="0" borderId="0" xfId="35">
      <alignment/>
      <protection/>
    </xf>
    <xf numFmtId="0" fontId="13" fillId="0" borderId="0" xfId="35" applyFont="1">
      <alignment/>
      <protection/>
    </xf>
    <xf numFmtId="0" fontId="13" fillId="0" borderId="10" xfId="35" applyFont="1" applyBorder="1" applyAlignment="1">
      <alignment horizontal="centerContinuous"/>
      <protection/>
    </xf>
    <xf numFmtId="0" fontId="13" fillId="0" borderId="23" xfId="35" applyFont="1" applyBorder="1" applyAlignment="1">
      <alignment horizontal="centerContinuous"/>
      <protection/>
    </xf>
    <xf numFmtId="0" fontId="0" fillId="0" borderId="11" xfId="35" applyFont="1" applyBorder="1" applyAlignment="1">
      <alignment horizontal="center"/>
      <protection/>
    </xf>
    <xf numFmtId="0" fontId="0" fillId="0" borderId="10" xfId="35" applyFont="1" applyBorder="1" applyAlignment="1">
      <alignment horizontal="centerContinuous"/>
      <protection/>
    </xf>
    <xf numFmtId="0" fontId="13" fillId="0" borderId="0" xfId="0" applyFont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35" applyFont="1">
      <alignment/>
      <protection/>
    </xf>
    <xf numFmtId="0" fontId="15" fillId="0" borderId="0" xfId="35" applyFont="1">
      <alignment/>
      <protection/>
    </xf>
    <xf numFmtId="0" fontId="0" fillId="0" borderId="0" xfId="0" applyFont="1" applyBorder="1" applyAlignment="1">
      <alignment horizontal="left"/>
    </xf>
    <xf numFmtId="0" fontId="0" fillId="34" borderId="18" xfId="35" applyFont="1" applyFill="1" applyBorder="1" applyAlignment="1">
      <alignment horizontal="center"/>
      <protection/>
    </xf>
    <xf numFmtId="0" fontId="10" fillId="0" borderId="21" xfId="0" applyFont="1" applyBorder="1" applyAlignment="1">
      <alignment horizontal="right"/>
    </xf>
    <xf numFmtId="0" fontId="0" fillId="0" borderId="20" xfId="35" applyFont="1" applyBorder="1" applyAlignment="1">
      <alignment horizontal="center"/>
      <protection/>
    </xf>
    <xf numFmtId="0" fontId="0" fillId="0" borderId="21" xfId="35" applyFont="1" applyBorder="1" applyAlignment="1">
      <alignment horizontal="center"/>
      <protection/>
    </xf>
    <xf numFmtId="0" fontId="0" fillId="0" borderId="22" xfId="35" applyFont="1" applyBorder="1" applyAlignment="1">
      <alignment horizontal="center"/>
      <protection/>
    </xf>
    <xf numFmtId="0" fontId="0" fillId="34" borderId="13" xfId="35" applyFont="1" applyFill="1" applyBorder="1" applyAlignment="1">
      <alignment horizontal="center"/>
      <protection/>
    </xf>
    <xf numFmtId="0" fontId="13" fillId="0" borderId="16" xfId="35" applyFont="1" applyBorder="1" applyAlignment="1">
      <alignment horizontal="center"/>
      <protection/>
    </xf>
    <xf numFmtId="0" fontId="13" fillId="0" borderId="17" xfId="35" applyFont="1" applyBorder="1" applyAlignment="1">
      <alignment horizontal="center"/>
      <protection/>
    </xf>
    <xf numFmtId="0" fontId="13" fillId="0" borderId="19" xfId="35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35" applyFont="1" applyBorder="1" applyAlignment="1">
      <alignment horizontal="left"/>
      <protection/>
    </xf>
    <xf numFmtId="0" fontId="10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3" fontId="7" fillId="0" borderId="10" xfId="0" applyNumberFormat="1" applyFont="1" applyBorder="1" applyAlignment="1">
      <alignment horizontal="left"/>
    </xf>
    <xf numFmtId="0" fontId="21" fillId="0" borderId="0" xfId="35" applyFont="1">
      <alignment/>
      <protection/>
    </xf>
    <xf numFmtId="0" fontId="21" fillId="0" borderId="0" xfId="35" applyFont="1">
      <alignment/>
      <protection/>
    </xf>
    <xf numFmtId="0" fontId="22" fillId="0" borderId="0" xfId="35" applyFont="1">
      <alignment/>
      <protection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00" fontId="7" fillId="0" borderId="10" xfId="39" applyNumberFormat="1" applyFont="1" applyBorder="1" applyAlignment="1">
      <alignment/>
    </xf>
    <xf numFmtId="200" fontId="7" fillId="0" borderId="10" xfId="39" applyNumberFormat="1" applyFont="1" applyBorder="1" applyAlignment="1">
      <alignment horizontal="center"/>
    </xf>
    <xf numFmtId="202" fontId="7" fillId="0" borderId="10" xfId="39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202" fontId="7" fillId="0" borderId="10" xfId="39" applyNumberFormat="1" applyFont="1" applyBorder="1" applyAlignment="1">
      <alignment/>
    </xf>
    <xf numFmtId="202" fontId="4" fillId="0" borderId="10" xfId="39" applyNumberFormat="1" applyFont="1" applyBorder="1" applyAlignment="1">
      <alignment/>
    </xf>
    <xf numFmtId="0" fontId="7" fillId="0" borderId="16" xfId="0" applyFont="1" applyBorder="1" applyAlignment="1">
      <alignment/>
    </xf>
    <xf numFmtId="202" fontId="7" fillId="0" borderId="10" xfId="39" applyNumberFormat="1" applyFont="1" applyBorder="1" applyAlignment="1">
      <alignment horizontal="right"/>
    </xf>
    <xf numFmtId="202" fontId="7" fillId="0" borderId="0" xfId="0" applyNumberFormat="1" applyFont="1" applyAlignment="1">
      <alignment/>
    </xf>
    <xf numFmtId="200" fontId="4" fillId="0" borderId="0" xfId="39" applyNumberFormat="1" applyFont="1" applyAlignment="1">
      <alignment/>
    </xf>
    <xf numFmtId="3" fontId="4" fillId="0" borderId="0" xfId="0" applyNumberFormat="1" applyFont="1" applyAlignment="1">
      <alignment horizontal="left" vertical="top" wrapText="1"/>
    </xf>
    <xf numFmtId="3" fontId="4" fillId="0" borderId="11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0" fillId="0" borderId="15" xfId="35" applyFont="1" applyBorder="1">
      <alignment/>
      <protection/>
    </xf>
    <xf numFmtId="0" fontId="0" fillId="0" borderId="16" xfId="35" applyFont="1" applyBorder="1">
      <alignment/>
      <protection/>
    </xf>
    <xf numFmtId="0" fontId="0" fillId="0" borderId="16" xfId="35" applyFont="1" applyBorder="1" applyAlignment="1">
      <alignment/>
      <protection/>
    </xf>
    <xf numFmtId="0" fontId="0" fillId="0" borderId="17" xfId="35" applyFont="1" applyBorder="1" applyAlignment="1">
      <alignment/>
      <protection/>
    </xf>
    <xf numFmtId="0" fontId="0" fillId="34" borderId="11" xfId="35" applyFont="1" applyFill="1" applyBorder="1" applyAlignment="1">
      <alignment horizontal="center"/>
      <protection/>
    </xf>
    <xf numFmtId="0" fontId="0" fillId="0" borderId="16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200" fontId="7" fillId="0" borderId="11" xfId="39" applyNumberFormat="1" applyFont="1" applyBorder="1" applyAlignment="1">
      <alignment/>
    </xf>
    <xf numFmtId="200" fontId="7" fillId="0" borderId="11" xfId="39" applyNumberFormat="1" applyFont="1" applyBorder="1" applyAlignment="1">
      <alignment horizontal="center"/>
    </xf>
    <xf numFmtId="200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00" fontId="7" fillId="0" borderId="13" xfId="39" applyNumberFormat="1" applyFont="1" applyBorder="1" applyAlignment="1">
      <alignment/>
    </xf>
    <xf numFmtId="200" fontId="7" fillId="0" borderId="13" xfId="39" applyNumberFormat="1" applyFont="1" applyBorder="1" applyAlignment="1">
      <alignment horizontal="center"/>
    </xf>
    <xf numFmtId="200" fontId="7" fillId="0" borderId="0" xfId="39" applyNumberFormat="1" applyFont="1" applyBorder="1" applyAlignment="1">
      <alignment/>
    </xf>
    <xf numFmtId="200" fontId="7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7" fillId="0" borderId="13" xfId="0" applyNumberFormat="1" applyFont="1" applyBorder="1" applyAlignment="1">
      <alignment wrapText="1"/>
    </xf>
    <xf numFmtId="3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 horizontal="center"/>
    </xf>
    <xf numFmtId="3" fontId="24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/>
    </xf>
    <xf numFmtId="3" fontId="24" fillId="0" borderId="13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 horizontal="center"/>
    </xf>
    <xf numFmtId="3" fontId="25" fillId="0" borderId="12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/>
    </xf>
    <xf numFmtId="3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3" fontId="24" fillId="33" borderId="0" xfId="0" applyNumberFormat="1" applyFont="1" applyFill="1" applyAlignment="1">
      <alignment horizontal="center"/>
    </xf>
    <xf numFmtId="3" fontId="24" fillId="33" borderId="0" xfId="0" applyNumberFormat="1" applyFont="1" applyFill="1" applyAlignment="1">
      <alignment/>
    </xf>
    <xf numFmtId="3" fontId="25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/>
    </xf>
    <xf numFmtId="3" fontId="25" fillId="0" borderId="12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12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wrapText="1"/>
    </xf>
    <xf numFmtId="3" fontId="24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 horizontal="center"/>
    </xf>
    <xf numFmtId="3" fontId="25" fillId="0" borderId="11" xfId="0" applyNumberFormat="1" applyFont="1" applyBorder="1" applyAlignment="1">
      <alignment/>
    </xf>
    <xf numFmtId="3" fontId="25" fillId="0" borderId="12" xfId="0" applyNumberFormat="1" applyFont="1" applyFill="1" applyBorder="1" applyAlignment="1">
      <alignment horizontal="left"/>
    </xf>
    <xf numFmtId="3" fontId="24" fillId="0" borderId="12" xfId="0" applyNumberFormat="1" applyFont="1" applyFill="1" applyBorder="1" applyAlignment="1">
      <alignment horizontal="left"/>
    </xf>
    <xf numFmtId="3" fontId="25" fillId="0" borderId="11" xfId="0" applyNumberFormat="1" applyFont="1" applyFill="1" applyBorder="1" applyAlignment="1">
      <alignment horizontal="left"/>
    </xf>
    <xf numFmtId="3" fontId="24" fillId="0" borderId="11" xfId="0" applyNumberFormat="1" applyFont="1" applyFill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201" fontId="25" fillId="0" borderId="10" xfId="0" applyNumberFormat="1" applyFont="1" applyBorder="1" applyAlignment="1">
      <alignment/>
    </xf>
    <xf numFmtId="201" fontId="24" fillId="0" borderId="11" xfId="0" applyNumberFormat="1" applyFont="1" applyBorder="1" applyAlignment="1">
      <alignment/>
    </xf>
    <xf numFmtId="0" fontId="24" fillId="0" borderId="13" xfId="0" applyFont="1" applyBorder="1" applyAlignment="1">
      <alignment/>
    </xf>
    <xf numFmtId="3" fontId="25" fillId="0" borderId="10" xfId="0" applyNumberFormat="1" applyFont="1" applyBorder="1" applyAlignment="1">
      <alignment horizontal="center"/>
    </xf>
    <xf numFmtId="200" fontId="7" fillId="0" borderId="13" xfId="0" applyNumberFormat="1" applyFont="1" applyBorder="1" applyAlignment="1">
      <alignment horizontal="center"/>
    </xf>
    <xf numFmtId="0" fontId="13" fillId="0" borderId="0" xfId="35" applyFont="1" applyAlignment="1">
      <alignment/>
      <protection/>
    </xf>
    <xf numFmtId="49" fontId="0" fillId="0" borderId="0" xfId="35" applyNumberFormat="1" applyFont="1" applyAlignment="1">
      <alignment/>
      <protection/>
    </xf>
    <xf numFmtId="0" fontId="25" fillId="0" borderId="11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3" fontId="24" fillId="0" borderId="23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3" fontId="24" fillId="0" borderId="23" xfId="0" applyNumberFormat="1" applyFont="1" applyBorder="1" applyAlignment="1">
      <alignment horizontal="left"/>
    </xf>
    <xf numFmtId="3" fontId="24" fillId="0" borderId="14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201" fontId="7" fillId="0" borderId="1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35" applyFont="1" applyFill="1">
      <alignment/>
      <protection/>
    </xf>
    <xf numFmtId="0" fontId="13" fillId="0" borderId="14" xfId="35" applyFont="1" applyFill="1" applyBorder="1" applyAlignment="1">
      <alignment horizontal="center"/>
      <protection/>
    </xf>
    <xf numFmtId="0" fontId="13" fillId="0" borderId="18" xfId="0" applyFont="1" applyFill="1" applyBorder="1" applyAlignment="1">
      <alignment/>
    </xf>
    <xf numFmtId="0" fontId="13" fillId="0" borderId="0" xfId="35" applyFont="1" applyAlignment="1">
      <alignment horizontal="left"/>
      <protection/>
    </xf>
    <xf numFmtId="0" fontId="19" fillId="0" borderId="16" xfId="35" applyFont="1" applyBorder="1" applyAlignment="1">
      <alignment horizontal="center"/>
      <protection/>
    </xf>
    <xf numFmtId="0" fontId="0" fillId="0" borderId="0" xfId="35" applyFont="1" applyAlignment="1">
      <alignment horizontal="left"/>
      <protection/>
    </xf>
    <xf numFmtId="0" fontId="0" fillId="0" borderId="11" xfId="35" applyFont="1" applyBorder="1" applyAlignment="1">
      <alignment horizontal="center"/>
      <protection/>
    </xf>
    <xf numFmtId="3" fontId="0" fillId="0" borderId="11" xfId="35" applyNumberFormat="1" applyFont="1" applyBorder="1" applyAlignment="1">
      <alignment horizontal="center"/>
      <protection/>
    </xf>
    <xf numFmtId="0" fontId="0" fillId="34" borderId="15" xfId="35" applyFont="1" applyFill="1" applyBorder="1" applyAlignment="1">
      <alignment horizontal="center"/>
      <protection/>
    </xf>
    <xf numFmtId="0" fontId="0" fillId="34" borderId="17" xfId="35" applyFont="1" applyFill="1" applyBorder="1" applyAlignment="1">
      <alignment horizontal="center"/>
      <protection/>
    </xf>
    <xf numFmtId="0" fontId="13" fillId="0" borderId="0" xfId="35" applyFont="1" applyBorder="1" applyAlignment="1">
      <alignment horizontal="center"/>
      <protection/>
    </xf>
    <xf numFmtId="0" fontId="13" fillId="0" borderId="18" xfId="35" applyFont="1" applyBorder="1" applyAlignment="1">
      <alignment horizontal="center"/>
      <protection/>
    </xf>
    <xf numFmtId="0" fontId="13" fillId="0" borderId="19" xfId="35" applyFont="1" applyBorder="1" applyAlignment="1">
      <alignment horizontal="center"/>
      <protection/>
    </xf>
    <xf numFmtId="0" fontId="13" fillId="0" borderId="12" xfId="35" applyFont="1" applyBorder="1" applyAlignment="1">
      <alignment horizontal="center"/>
      <protection/>
    </xf>
    <xf numFmtId="0" fontId="0" fillId="34" borderId="11" xfId="35" applyFont="1" applyFill="1" applyBorder="1" applyAlignment="1">
      <alignment horizontal="center"/>
      <protection/>
    </xf>
    <xf numFmtId="0" fontId="0" fillId="0" borderId="12" xfId="35" applyFont="1" applyBorder="1" applyAlignment="1">
      <alignment horizontal="center"/>
      <protection/>
    </xf>
    <xf numFmtId="3" fontId="0" fillId="0" borderId="12" xfId="35" applyNumberFormat="1" applyFont="1" applyBorder="1" applyAlignment="1">
      <alignment horizontal="center"/>
      <protection/>
    </xf>
    <xf numFmtId="0" fontId="0" fillId="34" borderId="13" xfId="35" applyFont="1" applyFill="1" applyBorder="1" applyAlignment="1">
      <alignment horizontal="center"/>
      <protection/>
    </xf>
    <xf numFmtId="0" fontId="0" fillId="34" borderId="20" xfId="35" applyFont="1" applyFill="1" applyBorder="1" applyAlignment="1">
      <alignment horizontal="center"/>
      <protection/>
    </xf>
    <xf numFmtId="0" fontId="0" fillId="34" borderId="22" xfId="35" applyFont="1" applyFill="1" applyBorder="1" applyAlignment="1">
      <alignment horizontal="center"/>
      <protection/>
    </xf>
    <xf numFmtId="0" fontId="0" fillId="34" borderId="18" xfId="35" applyFont="1" applyFill="1" applyBorder="1" applyAlignment="1">
      <alignment horizontal="center"/>
      <protection/>
    </xf>
    <xf numFmtId="0" fontId="0" fillId="34" borderId="19" xfId="35" applyFont="1" applyFill="1" applyBorder="1" applyAlignment="1">
      <alignment horizontal="center"/>
      <protection/>
    </xf>
    <xf numFmtId="0" fontId="0" fillId="34" borderId="12" xfId="35" applyFont="1" applyFill="1" applyBorder="1" applyAlignment="1">
      <alignment horizontal="center"/>
      <protection/>
    </xf>
    <xf numFmtId="3" fontId="13" fillId="0" borderId="15" xfId="35" applyNumberFormat="1" applyFont="1" applyBorder="1" applyAlignment="1">
      <alignment horizontal="center" vertical="top"/>
      <protection/>
    </xf>
    <xf numFmtId="3" fontId="13" fillId="0" borderId="16" xfId="35" applyNumberFormat="1" applyFont="1" applyBorder="1" applyAlignment="1">
      <alignment horizontal="center" vertical="top"/>
      <protection/>
    </xf>
    <xf numFmtId="3" fontId="13" fillId="0" borderId="17" xfId="35" applyNumberFormat="1" applyFont="1" applyBorder="1" applyAlignment="1">
      <alignment horizontal="center" vertical="top"/>
      <protection/>
    </xf>
    <xf numFmtId="0" fontId="13" fillId="0" borderId="15" xfId="35" applyFont="1" applyBorder="1" applyAlignment="1">
      <alignment horizontal="center"/>
      <protection/>
    </xf>
    <xf numFmtId="0" fontId="13" fillId="0" borderId="16" xfId="35" applyFont="1" applyBorder="1" applyAlignment="1">
      <alignment horizontal="center"/>
      <protection/>
    </xf>
    <xf numFmtId="0" fontId="13" fillId="0" borderId="17" xfId="35" applyFont="1" applyBorder="1" applyAlignment="1">
      <alignment horizontal="center"/>
      <protection/>
    </xf>
    <xf numFmtId="0" fontId="0" fillId="0" borderId="13" xfId="35" applyFont="1" applyBorder="1" applyAlignment="1">
      <alignment horizontal="center"/>
      <protection/>
    </xf>
    <xf numFmtId="3" fontId="13" fillId="0" borderId="15" xfId="35" applyNumberFormat="1" applyFont="1" applyBorder="1" applyAlignment="1">
      <alignment horizontal="center"/>
      <protection/>
    </xf>
    <xf numFmtId="3" fontId="13" fillId="0" borderId="17" xfId="35" applyNumberFormat="1" applyFont="1" applyBorder="1" applyAlignment="1">
      <alignment horizontal="center"/>
      <protection/>
    </xf>
    <xf numFmtId="0" fontId="13" fillId="0" borderId="23" xfId="35" applyFont="1" applyBorder="1" applyAlignment="1">
      <alignment horizontal="center"/>
      <protection/>
    </xf>
    <xf numFmtId="0" fontId="13" fillId="0" borderId="14" xfId="35" applyFont="1" applyBorder="1" applyAlignment="1">
      <alignment horizontal="center"/>
      <protection/>
    </xf>
    <xf numFmtId="0" fontId="13" fillId="0" borderId="29" xfId="35" applyFont="1" applyBorder="1" applyAlignment="1">
      <alignment horizontal="center"/>
      <protection/>
    </xf>
    <xf numFmtId="0" fontId="13" fillId="0" borderId="0" xfId="0" applyFont="1" applyFill="1" applyBorder="1" applyAlignment="1">
      <alignment horizontal="center"/>
    </xf>
    <xf numFmtId="3" fontId="13" fillId="0" borderId="23" xfId="35" applyNumberFormat="1" applyFont="1" applyBorder="1" applyAlignment="1">
      <alignment horizontal="center"/>
      <protection/>
    </xf>
    <xf numFmtId="0" fontId="0" fillId="0" borderId="23" xfId="35" applyFont="1" applyBorder="1" applyAlignment="1">
      <alignment horizontal="center"/>
      <protection/>
    </xf>
    <xf numFmtId="0" fontId="0" fillId="0" borderId="29" xfId="35" applyFont="1" applyBorder="1" applyAlignment="1">
      <alignment horizontal="center"/>
      <protection/>
    </xf>
    <xf numFmtId="0" fontId="0" fillId="0" borderId="14" xfId="35" applyFont="1" applyBorder="1" applyAlignment="1">
      <alignment horizontal="center"/>
      <protection/>
    </xf>
    <xf numFmtId="0" fontId="0" fillId="0" borderId="18" xfId="35" applyFont="1" applyBorder="1" applyAlignment="1">
      <alignment horizontal="center"/>
      <protection/>
    </xf>
    <xf numFmtId="0" fontId="0" fillId="0" borderId="0" xfId="35" applyFont="1" applyBorder="1" applyAlignment="1">
      <alignment horizontal="center"/>
      <protection/>
    </xf>
    <xf numFmtId="0" fontId="0" fillId="0" borderId="19" xfId="35" applyFont="1" applyBorder="1" applyAlignment="1">
      <alignment horizontal="center"/>
      <protection/>
    </xf>
    <xf numFmtId="0" fontId="0" fillId="0" borderId="20" xfId="35" applyFont="1" applyBorder="1" applyAlignment="1">
      <alignment horizontal="center"/>
      <protection/>
    </xf>
    <xf numFmtId="0" fontId="0" fillId="0" borderId="21" xfId="35" applyFont="1" applyBorder="1" applyAlignment="1">
      <alignment horizontal="center"/>
      <protection/>
    </xf>
    <xf numFmtId="0" fontId="0" fillId="0" borderId="22" xfId="35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3" fontId="13" fillId="0" borderId="29" xfId="0" applyNumberFormat="1" applyFont="1" applyFill="1" applyBorder="1" applyAlignment="1">
      <alignment horizontal="center"/>
    </xf>
    <xf numFmtId="3" fontId="13" fillId="0" borderId="14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3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200" fontId="0" fillId="0" borderId="0" xfId="39" applyNumberFormat="1" applyFont="1" applyFill="1" applyBorder="1" applyAlignment="1">
      <alignment horizontal="center"/>
    </xf>
    <xf numFmtId="200" fontId="0" fillId="0" borderId="19" xfId="39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13" fillId="0" borderId="14" xfId="35" applyNumberFormat="1" applyFont="1" applyBorder="1" applyAlignment="1">
      <alignment horizontal="center"/>
      <protection/>
    </xf>
    <xf numFmtId="200" fontId="13" fillId="0" borderId="0" xfId="39" applyNumberFormat="1" applyFont="1" applyFill="1" applyBorder="1" applyAlignment="1">
      <alignment horizontal="center"/>
    </xf>
    <xf numFmtId="200" fontId="13" fillId="0" borderId="19" xfId="39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0" fontId="7" fillId="0" borderId="2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3" fontId="7" fillId="0" borderId="23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3" fontId="7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24" fillId="0" borderId="23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3" fontId="24" fillId="0" borderId="23" xfId="0" applyNumberFormat="1" applyFont="1" applyBorder="1" applyAlignment="1">
      <alignment horizontal="left"/>
    </xf>
    <xf numFmtId="3" fontId="24" fillId="0" borderId="14" xfId="0" applyNumberFormat="1" applyFont="1" applyBorder="1" applyAlignment="1">
      <alignment horizontal="left"/>
    </xf>
    <xf numFmtId="3" fontId="24" fillId="0" borderId="23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4" fillId="0" borderId="2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3" fontId="24" fillId="0" borderId="17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201" fontId="4" fillId="0" borderId="0" xfId="0" applyNumberFormat="1" applyFont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5" fillId="0" borderId="2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24" fillId="0" borderId="13" xfId="0" applyNumberFormat="1" applyFont="1" applyBorder="1" applyAlignment="1">
      <alignment horizontal="left"/>
    </xf>
    <xf numFmtId="3" fontId="24" fillId="0" borderId="10" xfId="0" applyNumberFormat="1" applyFont="1" applyBorder="1" applyAlignment="1">
      <alignment horizontal="center"/>
    </xf>
    <xf numFmtId="3" fontId="24" fillId="0" borderId="11" xfId="0" applyNumberFormat="1" applyFont="1" applyBorder="1" applyAlignment="1">
      <alignment horizontal="left"/>
    </xf>
    <xf numFmtId="3" fontId="24" fillId="0" borderId="15" xfId="0" applyNumberFormat="1" applyFont="1" applyBorder="1" applyAlignment="1">
      <alignment horizontal="left"/>
    </xf>
    <xf numFmtId="3" fontId="24" fillId="0" borderId="17" xfId="0" applyNumberFormat="1" applyFont="1" applyBorder="1" applyAlignment="1">
      <alignment horizontal="left"/>
    </xf>
    <xf numFmtId="3" fontId="25" fillId="0" borderId="23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left"/>
    </xf>
    <xf numFmtId="3" fontId="24" fillId="0" borderId="20" xfId="0" applyNumberFormat="1" applyFont="1" applyBorder="1" applyAlignment="1">
      <alignment horizontal="left"/>
    </xf>
    <xf numFmtId="3" fontId="24" fillId="0" borderId="22" xfId="0" applyNumberFormat="1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3" fontId="7" fillId="0" borderId="10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form-re3Oct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171450</xdr:colOff>
      <xdr:row>114</xdr:row>
      <xdr:rowOff>0</xdr:rowOff>
    </xdr:from>
    <xdr:ext cx="76200" cy="304800"/>
    <xdr:sp>
      <xdr:nvSpPr>
        <xdr:cNvPr id="1" name="Text Box 36"/>
        <xdr:cNvSpPr txBox="1">
          <a:spLocks noChangeArrowheads="1"/>
        </xdr:cNvSpPr>
      </xdr:nvSpPr>
      <xdr:spPr>
        <a:xfrm>
          <a:off x="5105400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11</xdr:col>
      <xdr:colOff>171450</xdr:colOff>
      <xdr:row>114</xdr:row>
      <xdr:rowOff>0</xdr:rowOff>
    </xdr:from>
    <xdr:ext cx="76200" cy="304800"/>
    <xdr:sp>
      <xdr:nvSpPr>
        <xdr:cNvPr id="2" name="Text Box 37"/>
        <xdr:cNvSpPr txBox="1">
          <a:spLocks noChangeArrowheads="1"/>
        </xdr:cNvSpPr>
      </xdr:nvSpPr>
      <xdr:spPr>
        <a:xfrm>
          <a:off x="5105400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171450</xdr:colOff>
      <xdr:row>114</xdr:row>
      <xdr:rowOff>0</xdr:rowOff>
    </xdr:from>
    <xdr:ext cx="76200" cy="304800"/>
    <xdr:sp>
      <xdr:nvSpPr>
        <xdr:cNvPr id="3" name="Text Box 38"/>
        <xdr:cNvSpPr txBox="1">
          <a:spLocks noChangeArrowheads="1"/>
        </xdr:cNvSpPr>
      </xdr:nvSpPr>
      <xdr:spPr>
        <a:xfrm>
          <a:off x="4010025" y="30708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171450</xdr:colOff>
      <xdr:row>114</xdr:row>
      <xdr:rowOff>0</xdr:rowOff>
    </xdr:from>
    <xdr:ext cx="57150" cy="304800"/>
    <xdr:sp>
      <xdr:nvSpPr>
        <xdr:cNvPr id="4" name="Text Box 39"/>
        <xdr:cNvSpPr txBox="1">
          <a:spLocks noChangeArrowheads="1"/>
        </xdr:cNvSpPr>
      </xdr:nvSpPr>
      <xdr:spPr>
        <a:xfrm>
          <a:off x="2847975" y="30708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11</xdr:col>
      <xdr:colOff>171450</xdr:colOff>
      <xdr:row>114</xdr:row>
      <xdr:rowOff>0</xdr:rowOff>
    </xdr:from>
    <xdr:ext cx="76200" cy="314325"/>
    <xdr:sp>
      <xdr:nvSpPr>
        <xdr:cNvPr id="5" name="Text Box 36"/>
        <xdr:cNvSpPr txBox="1">
          <a:spLocks noChangeArrowheads="1"/>
        </xdr:cNvSpPr>
      </xdr:nvSpPr>
      <xdr:spPr>
        <a:xfrm>
          <a:off x="5105400" y="30708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11</xdr:col>
      <xdr:colOff>171450</xdr:colOff>
      <xdr:row>114</xdr:row>
      <xdr:rowOff>0</xdr:rowOff>
    </xdr:from>
    <xdr:ext cx="76200" cy="314325"/>
    <xdr:sp>
      <xdr:nvSpPr>
        <xdr:cNvPr id="6" name="Text Box 37"/>
        <xdr:cNvSpPr txBox="1">
          <a:spLocks noChangeArrowheads="1"/>
        </xdr:cNvSpPr>
      </xdr:nvSpPr>
      <xdr:spPr>
        <a:xfrm>
          <a:off x="5105400" y="30708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171450</xdr:colOff>
      <xdr:row>114</xdr:row>
      <xdr:rowOff>0</xdr:rowOff>
    </xdr:from>
    <xdr:ext cx="76200" cy="314325"/>
    <xdr:sp>
      <xdr:nvSpPr>
        <xdr:cNvPr id="7" name="Text Box 38"/>
        <xdr:cNvSpPr txBox="1">
          <a:spLocks noChangeArrowheads="1"/>
        </xdr:cNvSpPr>
      </xdr:nvSpPr>
      <xdr:spPr>
        <a:xfrm>
          <a:off x="4010025" y="30708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171450</xdr:colOff>
      <xdr:row>114</xdr:row>
      <xdr:rowOff>0</xdr:rowOff>
    </xdr:from>
    <xdr:ext cx="57150" cy="314325"/>
    <xdr:sp>
      <xdr:nvSpPr>
        <xdr:cNvPr id="8" name="Text Box 39"/>
        <xdr:cNvSpPr txBox="1">
          <a:spLocks noChangeArrowheads="1"/>
        </xdr:cNvSpPr>
      </xdr:nvSpPr>
      <xdr:spPr>
        <a:xfrm>
          <a:off x="2847975" y="307086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6</xdr:col>
      <xdr:colOff>28575</xdr:colOff>
      <xdr:row>58</xdr:row>
      <xdr:rowOff>85725</xdr:rowOff>
    </xdr:from>
    <xdr:to>
      <xdr:col>6</xdr:col>
      <xdr:colOff>219075</xdr:colOff>
      <xdr:row>58</xdr:row>
      <xdr:rowOff>276225</xdr:rowOff>
    </xdr:to>
    <xdr:sp>
      <xdr:nvSpPr>
        <xdr:cNvPr id="9" name="Rectangle 14"/>
        <xdr:cNvSpPr>
          <a:spLocks/>
        </xdr:cNvSpPr>
      </xdr:nvSpPr>
      <xdr:spPr>
        <a:xfrm>
          <a:off x="2705100" y="16049625"/>
          <a:ext cx="1905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60</xdr:row>
      <xdr:rowOff>66675</xdr:rowOff>
    </xdr:from>
    <xdr:to>
      <xdr:col>6</xdr:col>
      <xdr:colOff>228600</xdr:colOff>
      <xdr:row>60</xdr:row>
      <xdr:rowOff>266700</xdr:rowOff>
    </xdr:to>
    <xdr:sp>
      <xdr:nvSpPr>
        <xdr:cNvPr id="10" name="Rectangle 14"/>
        <xdr:cNvSpPr>
          <a:spLocks/>
        </xdr:cNvSpPr>
      </xdr:nvSpPr>
      <xdr:spPr>
        <a:xfrm>
          <a:off x="2676525" y="16630650"/>
          <a:ext cx="228600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323850</xdr:colOff>
      <xdr:row>92</xdr:row>
      <xdr:rowOff>47625</xdr:rowOff>
    </xdr:from>
    <xdr:to>
      <xdr:col>8</xdr:col>
      <xdr:colOff>19050</xdr:colOff>
      <xdr:row>92</xdr:row>
      <xdr:rowOff>66675</xdr:rowOff>
    </xdr:to>
    <xdr:sp>
      <xdr:nvSpPr>
        <xdr:cNvPr id="11" name="Rectangle 17"/>
        <xdr:cNvSpPr>
          <a:spLocks/>
        </xdr:cNvSpPr>
      </xdr:nvSpPr>
      <xdr:spPr>
        <a:xfrm>
          <a:off x="3333750" y="24917400"/>
          <a:ext cx="28575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10</xdr:col>
      <xdr:colOff>0</xdr:colOff>
      <xdr:row>130</xdr:row>
      <xdr:rowOff>171450</xdr:rowOff>
    </xdr:from>
    <xdr:ext cx="76200" cy="314325"/>
    <xdr:sp>
      <xdr:nvSpPr>
        <xdr:cNvPr id="12" name="Text Box 18"/>
        <xdr:cNvSpPr txBox="1">
          <a:spLocks noChangeArrowheads="1"/>
        </xdr:cNvSpPr>
      </xdr:nvSpPr>
      <xdr:spPr>
        <a:xfrm>
          <a:off x="4514850" y="35299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2</xdr:col>
      <xdr:colOff>114300</xdr:colOff>
      <xdr:row>114</xdr:row>
      <xdr:rowOff>38100</xdr:rowOff>
    </xdr:from>
    <xdr:to>
      <xdr:col>2</xdr:col>
      <xdr:colOff>371475</xdr:colOff>
      <xdr:row>114</xdr:row>
      <xdr:rowOff>228600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838200" y="30746700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2</xdr:col>
      <xdr:colOff>114300</xdr:colOff>
      <xdr:row>116</xdr:row>
      <xdr:rowOff>38100</xdr:rowOff>
    </xdr:from>
    <xdr:to>
      <xdr:col>2</xdr:col>
      <xdr:colOff>371475</xdr:colOff>
      <xdr:row>116</xdr:row>
      <xdr:rowOff>228600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838200" y="31299150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</xdr:colOff>
      <xdr:row>118</xdr:row>
      <xdr:rowOff>9525</xdr:rowOff>
    </xdr:from>
    <xdr:to>
      <xdr:col>2</xdr:col>
      <xdr:colOff>371475</xdr:colOff>
      <xdr:row>118</xdr:row>
      <xdr:rowOff>200025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838200" y="31823025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</xdr:colOff>
      <xdr:row>117</xdr:row>
      <xdr:rowOff>19050</xdr:rowOff>
    </xdr:from>
    <xdr:to>
      <xdr:col>2</xdr:col>
      <xdr:colOff>371475</xdr:colOff>
      <xdr:row>117</xdr:row>
      <xdr:rowOff>209550</xdr:rowOff>
    </xdr:to>
    <xdr:sp>
      <xdr:nvSpPr>
        <xdr:cNvPr id="16" name="Text Box 22"/>
        <xdr:cNvSpPr txBox="1">
          <a:spLocks noChangeArrowheads="1"/>
        </xdr:cNvSpPr>
      </xdr:nvSpPr>
      <xdr:spPr>
        <a:xfrm>
          <a:off x="838200" y="31556325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123825</xdr:colOff>
      <xdr:row>122</xdr:row>
      <xdr:rowOff>57150</xdr:rowOff>
    </xdr:from>
    <xdr:to>
      <xdr:col>2</xdr:col>
      <xdr:colOff>381000</xdr:colOff>
      <xdr:row>122</xdr:row>
      <xdr:rowOff>247650</xdr:rowOff>
    </xdr:to>
    <xdr:sp>
      <xdr:nvSpPr>
        <xdr:cNvPr id="17" name="Text Box 23"/>
        <xdr:cNvSpPr txBox="1">
          <a:spLocks noChangeArrowheads="1"/>
        </xdr:cNvSpPr>
      </xdr:nvSpPr>
      <xdr:spPr>
        <a:xfrm>
          <a:off x="847725" y="32975550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123825</xdr:colOff>
      <xdr:row>123</xdr:row>
      <xdr:rowOff>47625</xdr:rowOff>
    </xdr:from>
    <xdr:to>
      <xdr:col>2</xdr:col>
      <xdr:colOff>381000</xdr:colOff>
      <xdr:row>123</xdr:row>
      <xdr:rowOff>238125</xdr:rowOff>
    </xdr:to>
    <xdr:sp>
      <xdr:nvSpPr>
        <xdr:cNvPr id="18" name="Text Box 24"/>
        <xdr:cNvSpPr txBox="1">
          <a:spLocks noChangeArrowheads="1"/>
        </xdr:cNvSpPr>
      </xdr:nvSpPr>
      <xdr:spPr>
        <a:xfrm>
          <a:off x="847725" y="33242250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476250</xdr:colOff>
      <xdr:row>128</xdr:row>
      <xdr:rowOff>38100</xdr:rowOff>
    </xdr:from>
    <xdr:to>
      <xdr:col>6</xdr:col>
      <xdr:colOff>276225</xdr:colOff>
      <xdr:row>128</xdr:row>
      <xdr:rowOff>200025</xdr:rowOff>
    </xdr:to>
    <xdr:sp>
      <xdr:nvSpPr>
        <xdr:cNvPr id="19" name="Text Box 27"/>
        <xdr:cNvSpPr txBox="1">
          <a:spLocks noChangeArrowheads="1"/>
        </xdr:cNvSpPr>
      </xdr:nvSpPr>
      <xdr:spPr>
        <a:xfrm>
          <a:off x="2619375" y="34613850"/>
          <a:ext cx="3333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476250</xdr:colOff>
      <xdr:row>129</xdr:row>
      <xdr:rowOff>19050</xdr:rowOff>
    </xdr:from>
    <xdr:to>
      <xdr:col>6</xdr:col>
      <xdr:colOff>276225</xdr:colOff>
      <xdr:row>129</xdr:row>
      <xdr:rowOff>180975</xdr:rowOff>
    </xdr:to>
    <xdr:sp>
      <xdr:nvSpPr>
        <xdr:cNvPr id="20" name="Text Box 28"/>
        <xdr:cNvSpPr txBox="1">
          <a:spLocks noChangeArrowheads="1"/>
        </xdr:cNvSpPr>
      </xdr:nvSpPr>
      <xdr:spPr>
        <a:xfrm>
          <a:off x="2619375" y="34871025"/>
          <a:ext cx="3333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131</xdr:row>
      <xdr:rowOff>57150</xdr:rowOff>
    </xdr:from>
    <xdr:to>
      <xdr:col>7</xdr:col>
      <xdr:colOff>0</xdr:colOff>
      <xdr:row>131</xdr:row>
      <xdr:rowOff>219075</xdr:rowOff>
    </xdr:to>
    <xdr:sp>
      <xdr:nvSpPr>
        <xdr:cNvPr id="21" name="Text Box 29"/>
        <xdr:cNvSpPr txBox="1">
          <a:spLocks noChangeArrowheads="1"/>
        </xdr:cNvSpPr>
      </xdr:nvSpPr>
      <xdr:spPr>
        <a:xfrm>
          <a:off x="2676525" y="35461575"/>
          <a:ext cx="3333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133</xdr:row>
      <xdr:rowOff>28575</xdr:rowOff>
    </xdr:from>
    <xdr:to>
      <xdr:col>7</xdr:col>
      <xdr:colOff>38100</xdr:colOff>
      <xdr:row>133</xdr:row>
      <xdr:rowOff>257175</xdr:rowOff>
    </xdr:to>
    <xdr:sp>
      <xdr:nvSpPr>
        <xdr:cNvPr id="22" name="Text Box 30"/>
        <xdr:cNvSpPr txBox="1">
          <a:spLocks noChangeArrowheads="1"/>
        </xdr:cNvSpPr>
      </xdr:nvSpPr>
      <xdr:spPr>
        <a:xfrm>
          <a:off x="2676525" y="35985450"/>
          <a:ext cx="371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57150</xdr:colOff>
      <xdr:row>54</xdr:row>
      <xdr:rowOff>38100</xdr:rowOff>
    </xdr:from>
    <xdr:to>
      <xdr:col>7</xdr:col>
      <xdr:colOff>247650</xdr:colOff>
      <xdr:row>54</xdr:row>
      <xdr:rowOff>38100</xdr:rowOff>
    </xdr:to>
    <xdr:sp>
      <xdr:nvSpPr>
        <xdr:cNvPr id="23" name="Rectangle 13"/>
        <xdr:cNvSpPr>
          <a:spLocks/>
        </xdr:cNvSpPr>
      </xdr:nvSpPr>
      <xdr:spPr>
        <a:xfrm>
          <a:off x="3067050" y="1508760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123825</xdr:colOff>
      <xdr:row>54</xdr:row>
      <xdr:rowOff>38100</xdr:rowOff>
    </xdr:from>
    <xdr:to>
      <xdr:col>11</xdr:col>
      <xdr:colOff>314325</xdr:colOff>
      <xdr:row>54</xdr:row>
      <xdr:rowOff>38100</xdr:rowOff>
    </xdr:to>
    <xdr:sp>
      <xdr:nvSpPr>
        <xdr:cNvPr id="24" name="Rectangle 13"/>
        <xdr:cNvSpPr>
          <a:spLocks/>
        </xdr:cNvSpPr>
      </xdr:nvSpPr>
      <xdr:spPr>
        <a:xfrm>
          <a:off x="5057775" y="1508760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276225</xdr:colOff>
      <xdr:row>55</xdr:row>
      <xdr:rowOff>57150</xdr:rowOff>
    </xdr:from>
    <xdr:to>
      <xdr:col>2</xdr:col>
      <xdr:colOff>466725</xdr:colOff>
      <xdr:row>55</xdr:row>
      <xdr:rowOff>247650</xdr:rowOff>
    </xdr:to>
    <xdr:sp>
      <xdr:nvSpPr>
        <xdr:cNvPr id="25" name="Rectangle 13"/>
        <xdr:cNvSpPr>
          <a:spLocks/>
        </xdr:cNvSpPr>
      </xdr:nvSpPr>
      <xdr:spPr>
        <a:xfrm>
          <a:off x="1000125" y="151447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123825</xdr:colOff>
      <xdr:row>55</xdr:row>
      <xdr:rowOff>66675</xdr:rowOff>
    </xdr:from>
    <xdr:to>
      <xdr:col>11</xdr:col>
      <xdr:colOff>314325</xdr:colOff>
      <xdr:row>55</xdr:row>
      <xdr:rowOff>257175</xdr:rowOff>
    </xdr:to>
    <xdr:sp>
      <xdr:nvSpPr>
        <xdr:cNvPr id="26" name="Rectangle 13"/>
        <xdr:cNvSpPr>
          <a:spLocks/>
        </xdr:cNvSpPr>
      </xdr:nvSpPr>
      <xdr:spPr>
        <a:xfrm>
          <a:off x="5057775" y="151542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485775</xdr:colOff>
      <xdr:row>127</xdr:row>
      <xdr:rowOff>0</xdr:rowOff>
    </xdr:from>
    <xdr:to>
      <xdr:col>6</xdr:col>
      <xdr:colOff>257175</xdr:colOff>
      <xdr:row>127</xdr:row>
      <xdr:rowOff>238125</xdr:rowOff>
    </xdr:to>
    <xdr:sp>
      <xdr:nvSpPr>
        <xdr:cNvPr id="27" name="Text Box 36"/>
        <xdr:cNvSpPr txBox="1">
          <a:spLocks noChangeArrowheads="1"/>
        </xdr:cNvSpPr>
      </xdr:nvSpPr>
      <xdr:spPr>
        <a:xfrm>
          <a:off x="2628900" y="34299525"/>
          <a:ext cx="304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6</xdr:col>
      <xdr:colOff>0</xdr:colOff>
      <xdr:row>132</xdr:row>
      <xdr:rowOff>9525</xdr:rowOff>
    </xdr:from>
    <xdr:to>
      <xdr:col>7</xdr:col>
      <xdr:colOff>28575</xdr:colOff>
      <xdr:row>132</xdr:row>
      <xdr:rowOff>257175</xdr:rowOff>
    </xdr:to>
    <xdr:sp>
      <xdr:nvSpPr>
        <xdr:cNvPr id="28" name="Text Box 37"/>
        <xdr:cNvSpPr txBox="1">
          <a:spLocks noChangeArrowheads="1"/>
        </xdr:cNvSpPr>
      </xdr:nvSpPr>
      <xdr:spPr>
        <a:xfrm>
          <a:off x="2676525" y="35690175"/>
          <a:ext cx="361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3</xdr:col>
      <xdr:colOff>571500</xdr:colOff>
      <xdr:row>92</xdr:row>
      <xdr:rowOff>47625</xdr:rowOff>
    </xdr:from>
    <xdr:to>
      <xdr:col>3</xdr:col>
      <xdr:colOff>847725</xdr:colOff>
      <xdr:row>92</xdr:row>
      <xdr:rowOff>66675</xdr:rowOff>
    </xdr:to>
    <xdr:sp>
      <xdr:nvSpPr>
        <xdr:cNvPr id="29" name="Text Box 38"/>
        <xdr:cNvSpPr txBox="1">
          <a:spLocks noChangeArrowheads="1"/>
        </xdr:cNvSpPr>
      </xdr:nvSpPr>
      <xdr:spPr>
        <a:xfrm>
          <a:off x="1857375" y="24917400"/>
          <a:ext cx="276225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2</xdr:col>
      <xdr:colOff>228600</xdr:colOff>
      <xdr:row>60</xdr:row>
      <xdr:rowOff>76200</xdr:rowOff>
    </xdr:from>
    <xdr:to>
      <xdr:col>2</xdr:col>
      <xdr:colOff>485775</xdr:colOff>
      <xdr:row>60</xdr:row>
      <xdr:rowOff>266700</xdr:rowOff>
    </xdr:to>
    <xdr:sp>
      <xdr:nvSpPr>
        <xdr:cNvPr id="30" name="Text Box 40"/>
        <xdr:cNvSpPr txBox="1">
          <a:spLocks noChangeArrowheads="1"/>
        </xdr:cNvSpPr>
      </xdr:nvSpPr>
      <xdr:spPr>
        <a:xfrm>
          <a:off x="952500" y="16640175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2</xdr:col>
      <xdr:colOff>276225</xdr:colOff>
      <xdr:row>54</xdr:row>
      <xdr:rowOff>38100</xdr:rowOff>
    </xdr:from>
    <xdr:to>
      <xdr:col>2</xdr:col>
      <xdr:colOff>476250</xdr:colOff>
      <xdr:row>54</xdr:row>
      <xdr:rowOff>38100</xdr:rowOff>
    </xdr:to>
    <xdr:sp>
      <xdr:nvSpPr>
        <xdr:cNvPr id="31" name="Text Box 41"/>
        <xdr:cNvSpPr txBox="1">
          <a:spLocks noChangeArrowheads="1"/>
        </xdr:cNvSpPr>
      </xdr:nvSpPr>
      <xdr:spPr>
        <a:xfrm>
          <a:off x="1000125" y="150876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2</xdr:col>
      <xdr:colOff>123825</xdr:colOff>
      <xdr:row>121</xdr:row>
      <xdr:rowOff>47625</xdr:rowOff>
    </xdr:from>
    <xdr:to>
      <xdr:col>2</xdr:col>
      <xdr:colOff>371475</xdr:colOff>
      <xdr:row>121</xdr:row>
      <xdr:rowOff>238125</xdr:rowOff>
    </xdr:to>
    <xdr:sp>
      <xdr:nvSpPr>
        <xdr:cNvPr id="32" name="Text Box 42"/>
        <xdr:cNvSpPr txBox="1">
          <a:spLocks noChangeArrowheads="1"/>
        </xdr:cNvSpPr>
      </xdr:nvSpPr>
      <xdr:spPr>
        <a:xfrm>
          <a:off x="847725" y="32689800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2</xdr:col>
      <xdr:colOff>266700</xdr:colOff>
      <xdr:row>58</xdr:row>
      <xdr:rowOff>76200</xdr:rowOff>
    </xdr:from>
    <xdr:to>
      <xdr:col>2</xdr:col>
      <xdr:colOff>495300</xdr:colOff>
      <xdr:row>58</xdr:row>
      <xdr:rowOff>295275</xdr:rowOff>
    </xdr:to>
    <xdr:sp>
      <xdr:nvSpPr>
        <xdr:cNvPr id="33" name="Text Box 43"/>
        <xdr:cNvSpPr txBox="1">
          <a:spLocks noChangeArrowheads="1"/>
        </xdr:cNvSpPr>
      </xdr:nvSpPr>
      <xdr:spPr>
        <a:xfrm>
          <a:off x="990600" y="16040100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98</xdr:row>
      <xdr:rowOff>0</xdr:rowOff>
    </xdr:from>
    <xdr:to>
      <xdr:col>9</xdr:col>
      <xdr:colOff>428625</xdr:colOff>
      <xdr:row>98</xdr:row>
      <xdr:rowOff>0</xdr:rowOff>
    </xdr:to>
    <xdr:sp>
      <xdr:nvSpPr>
        <xdr:cNvPr id="1" name="Line 1"/>
        <xdr:cNvSpPr>
          <a:spLocks/>
        </xdr:cNvSpPr>
      </xdr:nvSpPr>
      <xdr:spPr>
        <a:xfrm>
          <a:off x="9896475" y="284511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4;&#3609;&#3633;&#3618;52\&#3650;&#3588;&#3619;&#3591;&#3585;&#3634;&#3619;&#3605;&#3634;&#3617;&#3649;&#3612;&#3609;&#3614;&#3633;&#3602;&#3609;&#3634;&#3585;&#3621;&#3640;&#3656;&#3617;&#3592;&#3633;&#3591;&#3627;&#3623;&#3633;&#3604;&#3616;&#3634;&#3588;&#3605;&#3632;&#3623;&#3633;&#3609;&#3629;&#3629;&#3585;&#3648;&#3593;&#3637;&#3618;&#3591;&#3648;&#3627;&#3609;&#3639;&#3629;&#3605;&#3629;&#3609;&#3621;&#3656;&#3634;&#3591;%201%20&#3611;&#3637;&#3591;&#3610;&#3611;&#3619;&#3632;&#3617;&#3634;&#3603;%20%202553%20(&#3614;.&#3588;.52)\&#3650;&#3588;&#3619;&#3591;&#3585;&#3634;&#3619;&#3626;&#3656;&#3591;&#3648;&#3626;&#3619;&#3636;&#3617;&#3585;&#3634;&#3619;&#3612;&#3621;&#3636;&#3605;&#3586;&#3657;&#3634;&#3623;&#3627;&#3629;&#3617;&#3617;&#3632;&#3621;&#3636;&#3648;&#3594;&#3636;&#3591;&#3585;&#3634;&#3619;&#3588;&#3657;&#3634;&#3588;&#3619;&#3610;&#3623;&#3591;&#3592;&#3619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588;&#3619;&#3591;&#3585;&#3634;&#3619;&#3614;&#3633;&#3602;&#3609;&#3634;&#3585;&#3621;&#3640;&#3656;&#3617;&#3592;&#3633;&#3591;&#3627;&#3623;&#3633;&#3604;%20&#3611;&#3637;%20%2053%20%20&#3649;&#3618;&#3585;&#3592;&#3633;&#3591;&#3627;&#3623;&#3633;&#3604;\&#3650;&#3588;&#3619;&#3591;&#3585;&#3634;&#3619;&#3626;&#3656;&#3591;&#3648;&#3626;&#3619;&#3636;&#361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"/>
      <sheetName val="4"/>
      <sheetName val="5-6"/>
      <sheetName val="7"/>
      <sheetName val="8"/>
      <sheetName val="9.1"/>
      <sheetName val="9.2"/>
      <sheetName val="9.3"/>
      <sheetName val="อำนาจ"/>
      <sheetName val="ยโสธร"/>
      <sheetName val="ศรีสะเกษ"/>
      <sheetName val="อุบลฯ"/>
      <sheetName val="แจงรายละเอียด"/>
      <sheetName val="รายละเอียดคำขอ"/>
      <sheetName val="วิธีดำเนินงาน"/>
      <sheetName val="พื้นที่เป้าหมาย"/>
    </sheetNames>
    <sheetDataSet>
      <sheetData sheetId="8">
        <row r="8">
          <cell r="D8">
            <v>54660</v>
          </cell>
        </row>
        <row r="20">
          <cell r="D20">
            <v>978750</v>
          </cell>
        </row>
        <row r="26">
          <cell r="D26">
            <v>131400</v>
          </cell>
        </row>
        <row r="54">
          <cell r="D54">
            <v>8032500</v>
          </cell>
        </row>
        <row r="55">
          <cell r="D55">
            <v>1552500</v>
          </cell>
        </row>
        <row r="58">
          <cell r="D58">
            <v>1957500</v>
          </cell>
        </row>
      </sheetData>
      <sheetData sheetId="9">
        <row r="8">
          <cell r="D8">
            <v>78300</v>
          </cell>
        </row>
        <row r="20">
          <cell r="D20">
            <v>1305000</v>
          </cell>
        </row>
        <row r="26">
          <cell r="D26">
            <v>170400</v>
          </cell>
        </row>
        <row r="54">
          <cell r="D54">
            <v>10710000</v>
          </cell>
        </row>
        <row r="55">
          <cell r="D55">
            <v>2070000</v>
          </cell>
        </row>
        <row r="58">
          <cell r="D58">
            <v>2610000</v>
          </cell>
        </row>
      </sheetData>
      <sheetData sheetId="10">
        <row r="8">
          <cell r="D8">
            <v>115450</v>
          </cell>
        </row>
        <row r="20">
          <cell r="D20">
            <v>1957500</v>
          </cell>
        </row>
        <row r="26">
          <cell r="D26">
            <v>248400</v>
          </cell>
        </row>
        <row r="54">
          <cell r="D54">
            <v>16065000</v>
          </cell>
        </row>
        <row r="55">
          <cell r="D55">
            <v>3105000</v>
          </cell>
        </row>
        <row r="58">
          <cell r="D58">
            <v>3915000</v>
          </cell>
        </row>
      </sheetData>
      <sheetData sheetId="11">
        <row r="8">
          <cell r="D8">
            <v>292090</v>
          </cell>
        </row>
        <row r="21">
          <cell r="D21">
            <v>2283750</v>
          </cell>
        </row>
        <row r="27">
          <cell r="D27">
            <v>287400</v>
          </cell>
        </row>
        <row r="56">
          <cell r="D56">
            <v>18742500</v>
          </cell>
        </row>
        <row r="57">
          <cell r="D57">
            <v>3622500</v>
          </cell>
        </row>
        <row r="60">
          <cell r="D60">
            <v>4567500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แจกแจงรายละเอียด"/>
      <sheetName val="อุบลฯ"/>
      <sheetName val="ศรีสะเกษ"/>
      <sheetName val="ยโสธร"/>
      <sheetName val="อำนาจ"/>
      <sheetName val="รวม"/>
    </sheetNames>
    <sheetDataSet>
      <sheetData sheetId="3">
        <row r="106">
          <cell r="D106">
            <v>200000</v>
          </cell>
        </row>
      </sheetData>
      <sheetData sheetId="4">
        <row r="106">
          <cell r="D106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T145"/>
  <sheetViews>
    <sheetView tabSelected="1" zoomScalePageLayoutView="0" workbookViewId="0" topLeftCell="A122">
      <selection activeCell="L133" sqref="L132:L133"/>
    </sheetView>
  </sheetViews>
  <sheetFormatPr defaultColWidth="9.140625" defaultRowHeight="21.75"/>
  <cols>
    <col min="1" max="1" width="1.57421875" style="44" customWidth="1"/>
    <col min="2" max="2" width="9.28125" style="44" customWidth="1"/>
    <col min="3" max="3" width="8.421875" style="44" customWidth="1"/>
    <col min="4" max="4" width="12.8515625" style="44" customWidth="1"/>
    <col min="5" max="5" width="0.5625" style="44" hidden="1" customWidth="1"/>
    <col min="6" max="6" width="8.00390625" style="44" customWidth="1"/>
    <col min="7" max="7" width="5.00390625" style="44" customWidth="1"/>
    <col min="8" max="8" width="8.8515625" style="44" customWidth="1"/>
    <col min="9" max="9" width="3.57421875" style="44" customWidth="1"/>
    <col min="10" max="10" width="10.140625" style="44" customWidth="1"/>
    <col min="11" max="11" width="6.28125" style="44" customWidth="1"/>
    <col min="12" max="12" width="11.28125" style="45" bestFit="1" customWidth="1"/>
    <col min="13" max="13" width="1.7109375" style="45" hidden="1" customWidth="1"/>
    <col min="14" max="14" width="10.8515625" style="44" customWidth="1"/>
    <col min="15" max="15" width="0.85546875" style="44" hidden="1" customWidth="1"/>
    <col min="16" max="16" width="12.00390625" style="44" customWidth="1"/>
    <col min="17" max="17" width="0.5625" style="44" customWidth="1"/>
    <col min="18" max="16384" width="9.140625" style="44" customWidth="1"/>
  </cols>
  <sheetData>
    <row r="2" spans="2:15" ht="22.5" customHeight="1">
      <c r="B2" s="46" t="s">
        <v>152</v>
      </c>
      <c r="C2" s="47"/>
      <c r="D2" s="47"/>
      <c r="E2" s="47"/>
      <c r="F2" s="47"/>
      <c r="G2" s="48"/>
      <c r="H2" s="48"/>
      <c r="I2" s="48"/>
      <c r="J2" s="44" t="s">
        <v>51</v>
      </c>
      <c r="L2" s="49"/>
      <c r="M2" s="49"/>
      <c r="N2" s="50"/>
      <c r="O2" s="50"/>
    </row>
    <row r="3" spans="2:15" ht="21.75">
      <c r="B3" s="53" t="s">
        <v>219</v>
      </c>
      <c r="C3" s="45"/>
      <c r="D3" s="45"/>
      <c r="E3" s="45"/>
      <c r="F3" s="45"/>
      <c r="G3" s="45"/>
      <c r="I3" s="45"/>
      <c r="J3" s="48"/>
      <c r="K3" s="63" t="s">
        <v>52</v>
      </c>
      <c r="L3" s="54">
        <f>I103</f>
        <v>68000000</v>
      </c>
      <c r="M3" s="55"/>
      <c r="N3" s="53" t="s">
        <v>53</v>
      </c>
      <c r="O3" s="45"/>
    </row>
    <row r="4" spans="2:16" ht="20.25" customHeight="1">
      <c r="B4" s="56" t="s">
        <v>54</v>
      </c>
      <c r="D4" s="56"/>
      <c r="E4" s="56"/>
      <c r="F4" s="56"/>
      <c r="G4" s="51"/>
      <c r="H4" s="56" t="s">
        <v>55</v>
      </c>
      <c r="I4" s="51"/>
      <c r="J4" s="56"/>
      <c r="K4" s="56"/>
      <c r="L4" s="56"/>
      <c r="N4" s="53"/>
      <c r="O4" s="53"/>
      <c r="P4" s="48"/>
    </row>
    <row r="5" spans="2:15" ht="17.25" customHeight="1">
      <c r="B5" s="56" t="s">
        <v>56</v>
      </c>
      <c r="D5" s="51"/>
      <c r="E5" s="51"/>
      <c r="F5" s="53"/>
      <c r="G5" s="51"/>
      <c r="H5" s="53" t="s">
        <v>57</v>
      </c>
      <c r="I5" s="51"/>
      <c r="J5" s="52"/>
      <c r="K5" s="52"/>
      <c r="N5" s="45"/>
      <c r="O5" s="45"/>
    </row>
    <row r="6" spans="1:15" ht="23.25" customHeight="1">
      <c r="A6" s="44" t="s">
        <v>58</v>
      </c>
      <c r="B6" s="56" t="s">
        <v>210</v>
      </c>
      <c r="D6" s="51"/>
      <c r="E6" s="51"/>
      <c r="F6" s="57"/>
      <c r="G6" s="51"/>
      <c r="H6" s="51"/>
      <c r="I6" s="51"/>
      <c r="J6" s="52"/>
      <c r="K6" s="52"/>
      <c r="N6" s="45"/>
      <c r="O6" s="45"/>
    </row>
    <row r="7" spans="2:15" ht="23.25" customHeight="1">
      <c r="B7" s="56"/>
      <c r="C7" s="48" t="s">
        <v>214</v>
      </c>
      <c r="D7" s="51"/>
      <c r="E7" s="51"/>
      <c r="F7" s="57"/>
      <c r="G7" s="51"/>
      <c r="H7" s="51"/>
      <c r="I7" s="51"/>
      <c r="J7" s="52"/>
      <c r="K7" s="52"/>
      <c r="N7" s="45"/>
      <c r="O7" s="45"/>
    </row>
    <row r="8" spans="2:15" ht="5.25" customHeight="1">
      <c r="B8" s="56"/>
      <c r="D8" s="51"/>
      <c r="E8" s="51"/>
      <c r="F8" s="57"/>
      <c r="G8" s="51"/>
      <c r="H8" s="51"/>
      <c r="I8" s="51"/>
      <c r="J8" s="52"/>
      <c r="K8" s="52"/>
      <c r="N8" s="45"/>
      <c r="O8" s="45"/>
    </row>
    <row r="9" spans="2:20" ht="23.25" customHeight="1">
      <c r="B9" s="50"/>
      <c r="C9" s="50" t="s">
        <v>252</v>
      </c>
      <c r="D9" s="50"/>
      <c r="E9" s="50"/>
      <c r="F9" s="50"/>
      <c r="G9" s="50"/>
      <c r="H9" s="50"/>
      <c r="I9" s="50"/>
      <c r="J9" s="50"/>
      <c r="K9" s="58"/>
      <c r="L9" s="58"/>
      <c r="M9" s="59"/>
      <c r="N9" s="59"/>
      <c r="O9" s="50"/>
      <c r="P9" s="50"/>
      <c r="Q9" s="50"/>
      <c r="R9" s="50"/>
      <c r="S9" s="50"/>
      <c r="T9" s="50"/>
    </row>
    <row r="10" spans="2:20" ht="23.25" customHeight="1">
      <c r="B10" s="50" t="s">
        <v>253</v>
      </c>
      <c r="C10" s="50"/>
      <c r="D10" s="50"/>
      <c r="E10" s="50"/>
      <c r="F10" s="50"/>
      <c r="G10" s="50"/>
      <c r="H10" s="50"/>
      <c r="I10" s="50"/>
      <c r="J10" s="50"/>
      <c r="K10" s="58"/>
      <c r="L10" s="58"/>
      <c r="M10" s="59"/>
      <c r="N10" s="59"/>
      <c r="O10" s="50"/>
      <c r="P10" s="50"/>
      <c r="Q10" s="50"/>
      <c r="R10" s="50"/>
      <c r="S10" s="50"/>
      <c r="T10" s="50"/>
    </row>
    <row r="11" spans="2:20" ht="23.25" customHeight="1">
      <c r="B11" s="59" t="s">
        <v>254</v>
      </c>
      <c r="C11" s="50"/>
      <c r="D11" s="50"/>
      <c r="E11" s="50"/>
      <c r="F11" s="50"/>
      <c r="G11" s="50"/>
      <c r="H11" s="50"/>
      <c r="I11" s="50"/>
      <c r="J11" s="50"/>
      <c r="K11" s="58"/>
      <c r="L11" s="58"/>
      <c r="M11" s="59"/>
      <c r="N11" s="59"/>
      <c r="O11" s="50"/>
      <c r="P11" s="50"/>
      <c r="Q11" s="50"/>
      <c r="R11" s="50"/>
      <c r="S11" s="50"/>
      <c r="T11" s="50"/>
    </row>
    <row r="12" spans="2:20" ht="23.25" customHeight="1">
      <c r="B12" s="50" t="s">
        <v>255</v>
      </c>
      <c r="C12" s="50"/>
      <c r="D12" s="50"/>
      <c r="E12" s="50"/>
      <c r="F12" s="50"/>
      <c r="G12" s="50"/>
      <c r="H12" s="50"/>
      <c r="I12" s="50"/>
      <c r="J12" s="50"/>
      <c r="K12" s="58"/>
      <c r="L12" s="58"/>
      <c r="M12" s="59"/>
      <c r="N12" s="59"/>
      <c r="O12" s="50"/>
      <c r="P12" s="50"/>
      <c r="Q12" s="50"/>
      <c r="R12" s="50"/>
      <c r="S12" s="50"/>
      <c r="T12" s="50"/>
    </row>
    <row r="13" spans="2:20" ht="23.25" customHeight="1">
      <c r="B13" s="60" t="s">
        <v>256</v>
      </c>
      <c r="C13" s="50"/>
      <c r="D13" s="50"/>
      <c r="E13" s="50"/>
      <c r="F13" s="50"/>
      <c r="G13" s="50"/>
      <c r="H13" s="50"/>
      <c r="I13" s="50"/>
      <c r="J13" s="50"/>
      <c r="K13" s="58"/>
      <c r="L13" s="58"/>
      <c r="M13" s="59"/>
      <c r="N13" s="59"/>
      <c r="O13" s="50"/>
      <c r="P13" s="50"/>
      <c r="Q13" s="50"/>
      <c r="R13" s="50"/>
      <c r="S13" s="50"/>
      <c r="T13" s="50"/>
    </row>
    <row r="14" spans="2:20" ht="23.25" customHeight="1">
      <c r="B14" s="50" t="s">
        <v>257</v>
      </c>
      <c r="C14" s="50"/>
      <c r="D14" s="50"/>
      <c r="E14" s="50"/>
      <c r="F14" s="50"/>
      <c r="G14" s="50"/>
      <c r="H14" s="50"/>
      <c r="I14" s="50"/>
      <c r="J14" s="50"/>
      <c r="K14" s="58"/>
      <c r="L14" s="58"/>
      <c r="M14" s="59"/>
      <c r="N14" s="59"/>
      <c r="O14" s="50"/>
      <c r="P14" s="50"/>
      <c r="Q14" s="50"/>
      <c r="R14" s="50"/>
      <c r="S14" s="50"/>
      <c r="T14" s="50"/>
    </row>
    <row r="15" spans="2:20" ht="23.25" customHeight="1">
      <c r="B15" s="50" t="s">
        <v>258</v>
      </c>
      <c r="C15" s="50"/>
      <c r="D15" s="50"/>
      <c r="E15" s="50"/>
      <c r="F15" s="50"/>
      <c r="G15" s="50"/>
      <c r="H15" s="50"/>
      <c r="I15" s="50"/>
      <c r="J15" s="50"/>
      <c r="K15" s="58"/>
      <c r="L15" s="58"/>
      <c r="M15" s="59"/>
      <c r="N15" s="59"/>
      <c r="O15" s="50"/>
      <c r="P15" s="50"/>
      <c r="Q15" s="50"/>
      <c r="R15" s="50"/>
      <c r="S15" s="50"/>
      <c r="T15" s="50"/>
    </row>
    <row r="16" spans="2:20" ht="23.25" customHeight="1">
      <c r="B16" s="50" t="s">
        <v>259</v>
      </c>
      <c r="C16" s="50"/>
      <c r="D16" s="50"/>
      <c r="E16" s="50"/>
      <c r="F16" s="50"/>
      <c r="G16" s="50"/>
      <c r="H16" s="50"/>
      <c r="I16" s="50"/>
      <c r="J16" s="50"/>
      <c r="K16" s="58"/>
      <c r="L16" s="58"/>
      <c r="M16" s="59"/>
      <c r="N16" s="59"/>
      <c r="O16" s="50"/>
      <c r="P16" s="50"/>
      <c r="Q16" s="50"/>
      <c r="R16" s="50"/>
      <c r="S16" s="50"/>
      <c r="T16" s="50"/>
    </row>
    <row r="17" spans="2:20" ht="23.25" customHeight="1">
      <c r="B17" s="50" t="s">
        <v>260</v>
      </c>
      <c r="C17" s="50"/>
      <c r="D17" s="50"/>
      <c r="E17" s="50"/>
      <c r="F17" s="50"/>
      <c r="G17" s="50"/>
      <c r="H17" s="50"/>
      <c r="I17" s="50"/>
      <c r="J17" s="50"/>
      <c r="K17" s="58"/>
      <c r="L17" s="58"/>
      <c r="M17" s="59"/>
      <c r="N17" s="59"/>
      <c r="O17" s="50"/>
      <c r="P17" s="50"/>
      <c r="Q17" s="50"/>
      <c r="R17" s="50"/>
      <c r="S17" s="50"/>
      <c r="T17" s="50"/>
    </row>
    <row r="18" spans="2:20" ht="23.25" customHeight="1">
      <c r="B18" s="130" t="s">
        <v>261</v>
      </c>
      <c r="C18" s="50"/>
      <c r="D18" s="50"/>
      <c r="E18" s="50"/>
      <c r="F18" s="50"/>
      <c r="G18" s="50"/>
      <c r="H18" s="50"/>
      <c r="I18" s="50"/>
      <c r="J18" s="50"/>
      <c r="K18" s="50"/>
      <c r="L18" s="58"/>
      <c r="M18" s="58"/>
      <c r="N18" s="59"/>
      <c r="O18" s="59"/>
      <c r="P18" s="50"/>
      <c r="Q18" s="50"/>
      <c r="R18" s="50"/>
      <c r="S18" s="50"/>
      <c r="T18" s="50"/>
    </row>
    <row r="19" spans="2:20" ht="23.25" customHeight="1">
      <c r="B19" s="130"/>
      <c r="C19" s="227" t="s">
        <v>262</v>
      </c>
      <c r="D19" s="50" t="s">
        <v>263</v>
      </c>
      <c r="E19" s="50"/>
      <c r="F19" s="50"/>
      <c r="G19" s="50"/>
      <c r="H19" s="50"/>
      <c r="I19" s="50"/>
      <c r="J19" s="50"/>
      <c r="K19" s="50"/>
      <c r="L19" s="58"/>
      <c r="M19" s="58"/>
      <c r="N19" s="59"/>
      <c r="O19" s="59"/>
      <c r="P19" s="50"/>
      <c r="Q19" s="50"/>
      <c r="R19" s="50"/>
      <c r="S19" s="50"/>
      <c r="T19" s="50"/>
    </row>
    <row r="20" spans="2:20" ht="23.25" customHeight="1">
      <c r="B20" s="130"/>
      <c r="C20" s="227"/>
      <c r="D20" s="50" t="s">
        <v>264</v>
      </c>
      <c r="E20" s="50"/>
      <c r="F20" s="50"/>
      <c r="G20" s="50"/>
      <c r="H20" s="50"/>
      <c r="I20" s="50"/>
      <c r="J20" s="50"/>
      <c r="K20" s="50"/>
      <c r="L20" s="58"/>
      <c r="M20" s="58"/>
      <c r="N20" s="59"/>
      <c r="O20" s="59"/>
      <c r="P20" s="50"/>
      <c r="Q20" s="50"/>
      <c r="R20" s="50"/>
      <c r="S20" s="50"/>
      <c r="T20" s="50"/>
    </row>
    <row r="21" spans="2:20" ht="23.25" customHeight="1">
      <c r="B21" s="130"/>
      <c r="C21" s="227" t="s">
        <v>265</v>
      </c>
      <c r="D21" s="228" t="s">
        <v>331</v>
      </c>
      <c r="E21" s="50"/>
      <c r="F21" s="50"/>
      <c r="G21" s="50"/>
      <c r="H21" s="50"/>
      <c r="I21" s="50"/>
      <c r="J21" s="50"/>
      <c r="K21" s="50"/>
      <c r="L21" s="58"/>
      <c r="M21" s="58"/>
      <c r="N21" s="59"/>
      <c r="O21" s="59"/>
      <c r="P21" s="50"/>
      <c r="Q21" s="50"/>
      <c r="R21" s="50"/>
      <c r="S21" s="50"/>
      <c r="T21" s="50"/>
    </row>
    <row r="22" spans="2:20" ht="23.25" customHeight="1">
      <c r="B22" s="130"/>
      <c r="C22" s="227" t="s">
        <v>76</v>
      </c>
      <c r="D22" s="50" t="s">
        <v>266</v>
      </c>
      <c r="E22" s="50"/>
      <c r="F22" s="50"/>
      <c r="G22" s="50"/>
      <c r="H22" s="50"/>
      <c r="I22" s="50"/>
      <c r="J22" s="50"/>
      <c r="K22" s="50"/>
      <c r="L22" s="58"/>
      <c r="M22" s="58"/>
      <c r="N22" s="59"/>
      <c r="O22" s="59"/>
      <c r="P22" s="50"/>
      <c r="Q22" s="50"/>
      <c r="R22" s="50"/>
      <c r="S22" s="50"/>
      <c r="T22" s="50"/>
    </row>
    <row r="23" spans="2:20" ht="23.25" customHeight="1">
      <c r="B23" s="130"/>
      <c r="C23" s="227"/>
      <c r="D23" s="50" t="s">
        <v>267</v>
      </c>
      <c r="E23" s="50"/>
      <c r="F23" s="50"/>
      <c r="G23" s="50"/>
      <c r="H23" s="50"/>
      <c r="I23" s="50"/>
      <c r="J23" s="50"/>
      <c r="K23" s="50"/>
      <c r="L23" s="58"/>
      <c r="M23" s="58"/>
      <c r="N23" s="59"/>
      <c r="O23" s="59"/>
      <c r="P23" s="50"/>
      <c r="Q23" s="50"/>
      <c r="R23" s="50"/>
      <c r="S23" s="50"/>
      <c r="T23" s="50"/>
    </row>
    <row r="24" spans="2:20" ht="23.25" customHeight="1">
      <c r="B24" s="130"/>
      <c r="C24" s="227" t="s">
        <v>268</v>
      </c>
      <c r="D24" s="50"/>
      <c r="E24" s="50"/>
      <c r="F24" s="50"/>
      <c r="G24" s="50"/>
      <c r="H24" s="50"/>
      <c r="I24" s="50"/>
      <c r="J24" s="50"/>
      <c r="K24" s="50"/>
      <c r="L24" s="58"/>
      <c r="M24" s="58"/>
      <c r="N24" s="59"/>
      <c r="O24" s="59"/>
      <c r="P24" s="50"/>
      <c r="Q24" s="50"/>
      <c r="R24" s="50"/>
      <c r="S24" s="50"/>
      <c r="T24" s="50"/>
    </row>
    <row r="25" spans="2:20" ht="23.25" customHeight="1">
      <c r="B25" s="130"/>
      <c r="C25" s="227" t="s">
        <v>269</v>
      </c>
      <c r="D25" s="50"/>
      <c r="E25" s="50"/>
      <c r="F25" s="50"/>
      <c r="G25" s="50"/>
      <c r="H25" s="50"/>
      <c r="I25" s="50"/>
      <c r="J25" s="50"/>
      <c r="K25" s="50"/>
      <c r="L25" s="58"/>
      <c r="M25" s="58"/>
      <c r="N25" s="59"/>
      <c r="O25" s="59"/>
      <c r="P25" s="50"/>
      <c r="Q25" s="50"/>
      <c r="R25" s="50"/>
      <c r="S25" s="50"/>
      <c r="T25" s="50"/>
    </row>
    <row r="26" spans="2:20" ht="23.25" customHeight="1">
      <c r="B26" s="130"/>
      <c r="C26" s="227" t="s">
        <v>270</v>
      </c>
      <c r="D26" s="50" t="s">
        <v>271</v>
      </c>
      <c r="E26" s="50"/>
      <c r="F26" s="50"/>
      <c r="G26" s="50"/>
      <c r="H26" s="50"/>
      <c r="I26" s="50"/>
      <c r="J26" s="50"/>
      <c r="K26" s="50"/>
      <c r="L26" s="58"/>
      <c r="M26" s="58"/>
      <c r="N26" s="59"/>
      <c r="O26" s="59"/>
      <c r="P26" s="50"/>
      <c r="Q26" s="50"/>
      <c r="R26" s="50"/>
      <c r="S26" s="50"/>
      <c r="T26" s="50"/>
    </row>
    <row r="27" spans="2:20" ht="23.25" customHeight="1">
      <c r="B27" s="130"/>
      <c r="C27" s="227" t="s">
        <v>272</v>
      </c>
      <c r="D27" s="227" t="s">
        <v>273</v>
      </c>
      <c r="E27" s="50"/>
      <c r="F27" s="50"/>
      <c r="G27" s="50"/>
      <c r="H27" s="50"/>
      <c r="I27" s="50"/>
      <c r="J27" s="50"/>
      <c r="K27" s="50"/>
      <c r="L27" s="58"/>
      <c r="M27" s="58"/>
      <c r="N27" s="59"/>
      <c r="O27" s="59"/>
      <c r="P27" s="50"/>
      <c r="Q27" s="50"/>
      <c r="R27" s="50"/>
      <c r="S27" s="50"/>
      <c r="T27" s="50"/>
    </row>
    <row r="28" spans="2:20" ht="23.25" customHeight="1">
      <c r="B28" s="130" t="s">
        <v>274</v>
      </c>
      <c r="C28" s="227"/>
      <c r="D28" s="50"/>
      <c r="E28" s="50"/>
      <c r="F28" s="50"/>
      <c r="G28" s="50"/>
      <c r="H28" s="50"/>
      <c r="I28" s="50"/>
      <c r="J28" s="50"/>
      <c r="K28" s="50"/>
      <c r="L28" s="58"/>
      <c r="M28" s="58"/>
      <c r="N28" s="59"/>
      <c r="O28" s="59"/>
      <c r="P28" s="50"/>
      <c r="Q28" s="50"/>
      <c r="R28" s="50"/>
      <c r="S28" s="50"/>
      <c r="T28" s="50"/>
    </row>
    <row r="29" spans="2:20" ht="23.25" customHeight="1">
      <c r="B29" s="130" t="s">
        <v>275</v>
      </c>
      <c r="C29" s="227"/>
      <c r="D29" s="50"/>
      <c r="E29" s="50"/>
      <c r="F29" s="50"/>
      <c r="G29" s="50"/>
      <c r="H29" s="50"/>
      <c r="I29" s="50"/>
      <c r="J29" s="50"/>
      <c r="K29" s="50"/>
      <c r="L29" s="58"/>
      <c r="M29" s="58"/>
      <c r="N29" s="59"/>
      <c r="O29" s="59"/>
      <c r="P29" s="50"/>
      <c r="Q29" s="50"/>
      <c r="R29" s="50"/>
      <c r="S29" s="50"/>
      <c r="T29" s="50"/>
    </row>
    <row r="30" spans="2:20" ht="7.5" customHeight="1">
      <c r="B30" s="130"/>
      <c r="C30" s="50"/>
      <c r="D30" s="50"/>
      <c r="E30" s="50"/>
      <c r="F30" s="50"/>
      <c r="G30" s="50"/>
      <c r="H30" s="50"/>
      <c r="I30" s="50"/>
      <c r="J30" s="50"/>
      <c r="K30" s="50"/>
      <c r="L30" s="58"/>
      <c r="M30" s="58"/>
      <c r="N30" s="59"/>
      <c r="O30" s="59"/>
      <c r="P30" s="50"/>
      <c r="Q30" s="50"/>
      <c r="R30" s="50"/>
      <c r="S30" s="50"/>
      <c r="T30" s="50"/>
    </row>
    <row r="31" spans="2:15" ht="23.25" customHeight="1">
      <c r="B31" s="56"/>
      <c r="C31" s="59" t="s">
        <v>59</v>
      </c>
      <c r="L31" s="58"/>
      <c r="M31" s="58"/>
      <c r="N31" s="59"/>
      <c r="O31" s="59"/>
    </row>
    <row r="32" spans="3:15" ht="23.25" customHeight="1">
      <c r="C32" s="59" t="s">
        <v>332</v>
      </c>
      <c r="L32" s="44"/>
      <c r="M32" s="58"/>
      <c r="N32" s="58"/>
      <c r="O32" s="59"/>
    </row>
    <row r="33" spans="3:15" ht="23.25" customHeight="1">
      <c r="C33" s="44" t="s">
        <v>333</v>
      </c>
      <c r="L33" s="44"/>
      <c r="M33" s="58"/>
      <c r="N33" s="58"/>
      <c r="O33" s="59"/>
    </row>
    <row r="34" spans="3:15" ht="23.25" customHeight="1">
      <c r="C34" s="44" t="s">
        <v>334</v>
      </c>
      <c r="L34" s="44"/>
      <c r="M34" s="58"/>
      <c r="N34" s="58"/>
      <c r="O34" s="59"/>
    </row>
    <row r="35" spans="3:15" ht="23.25" customHeight="1">
      <c r="C35" s="44" t="s">
        <v>335</v>
      </c>
      <c r="L35" s="44"/>
      <c r="M35" s="58"/>
      <c r="N35" s="58"/>
      <c r="O35" s="59"/>
    </row>
    <row r="36" spans="3:15" ht="23.25" customHeight="1">
      <c r="C36" s="44" t="s">
        <v>336</v>
      </c>
      <c r="L36" s="44"/>
      <c r="M36" s="58"/>
      <c r="N36" s="58"/>
      <c r="O36" s="59"/>
    </row>
    <row r="37" spans="3:18" ht="23.25" customHeight="1">
      <c r="C37" s="44" t="s">
        <v>337</v>
      </c>
      <c r="L37" s="44"/>
      <c r="M37" s="58"/>
      <c r="N37" s="58"/>
      <c r="O37" s="61"/>
      <c r="P37" s="61"/>
      <c r="Q37" s="61"/>
      <c r="R37" s="61"/>
    </row>
    <row r="38" spans="3:16" ht="27.75" customHeight="1">
      <c r="C38" s="44" t="s">
        <v>338</v>
      </c>
      <c r="L38" s="44"/>
      <c r="M38" s="58"/>
      <c r="N38" s="58"/>
      <c r="O38" s="129"/>
      <c r="P38" s="129"/>
    </row>
    <row r="39" spans="4:14" ht="6" customHeight="1">
      <c r="D39" s="56"/>
      <c r="E39" s="59" t="s">
        <v>60</v>
      </c>
      <c r="L39" s="44"/>
      <c r="M39" s="44"/>
      <c r="N39" s="58"/>
    </row>
    <row r="40" spans="2:13" ht="21.75">
      <c r="B40" s="56"/>
      <c r="C40" s="48" t="s">
        <v>339</v>
      </c>
      <c r="L40" s="58"/>
      <c r="M40" s="59"/>
    </row>
    <row r="41" spans="2:13" ht="21.75">
      <c r="B41" s="56"/>
      <c r="D41" s="44" t="s">
        <v>61</v>
      </c>
      <c r="L41" s="58"/>
      <c r="M41" s="59"/>
    </row>
    <row r="42" spans="2:14" ht="21.75">
      <c r="B42" s="56" t="s">
        <v>62</v>
      </c>
      <c r="C42" s="51"/>
      <c r="D42" s="51"/>
      <c r="E42" s="51"/>
      <c r="F42" s="51"/>
      <c r="G42" s="51"/>
      <c r="H42" s="51"/>
      <c r="I42" s="51"/>
      <c r="J42" s="52"/>
      <c r="K42" s="52"/>
      <c r="L42" s="62"/>
      <c r="M42" s="58"/>
      <c r="N42" s="59"/>
    </row>
    <row r="43" spans="13:14" ht="21.75">
      <c r="M43" s="58"/>
      <c r="N43" s="59"/>
    </row>
    <row r="44" spans="2:13" ht="21.75">
      <c r="B44" s="63" t="s">
        <v>340</v>
      </c>
      <c r="I44" s="64"/>
      <c r="M44" s="59"/>
    </row>
    <row r="45" spans="6:13" ht="21.75">
      <c r="F45" s="250" t="s">
        <v>341</v>
      </c>
      <c r="G45" s="250"/>
      <c r="H45" s="250"/>
      <c r="I45" s="250"/>
      <c r="J45" s="58"/>
      <c r="K45" s="58"/>
      <c r="L45" s="59"/>
      <c r="M45" s="59"/>
    </row>
    <row r="46" spans="4:13" ht="21.75">
      <c r="D46" s="65" t="s">
        <v>342</v>
      </c>
      <c r="J46" s="58"/>
      <c r="K46" s="58"/>
      <c r="L46" s="59"/>
      <c r="M46" s="59"/>
    </row>
    <row r="47" spans="10:15" ht="21.75">
      <c r="J47" s="58"/>
      <c r="K47" s="58"/>
      <c r="L47" s="59"/>
      <c r="M47" s="68" t="s">
        <v>66</v>
      </c>
      <c r="N47" s="68"/>
      <c r="O47" s="68"/>
    </row>
    <row r="48" spans="2:14" ht="21.75">
      <c r="B48" s="48" t="s">
        <v>343</v>
      </c>
      <c r="J48" s="58"/>
      <c r="K48" s="58"/>
      <c r="L48" s="59"/>
      <c r="M48" s="44" t="s">
        <v>68</v>
      </c>
      <c r="N48" s="59"/>
    </row>
    <row r="49" spans="2:13" ht="25.5">
      <c r="B49" s="66"/>
      <c r="C49" s="66" t="s">
        <v>63</v>
      </c>
      <c r="D49" s="48" t="s">
        <v>211</v>
      </c>
      <c r="L49" s="59"/>
      <c r="M49" s="59"/>
    </row>
    <row r="50" spans="2:13" ht="25.5">
      <c r="B50" s="66"/>
      <c r="C50" s="66"/>
      <c r="D50" s="48" t="s">
        <v>212</v>
      </c>
      <c r="L50" s="59"/>
      <c r="M50" s="59"/>
    </row>
    <row r="51" spans="2:13" ht="25.5">
      <c r="B51" s="66"/>
      <c r="J51" s="59"/>
      <c r="K51" s="58"/>
      <c r="L51" s="59"/>
      <c r="M51" s="59"/>
    </row>
    <row r="52" spans="2:13" ht="21.75">
      <c r="B52" s="48" t="s">
        <v>344</v>
      </c>
      <c r="J52" s="58"/>
      <c r="K52" s="58"/>
      <c r="L52" s="59"/>
      <c r="M52" s="59"/>
    </row>
    <row r="53" spans="2:14" ht="21.75">
      <c r="B53" s="48"/>
      <c r="D53" s="250" t="s">
        <v>64</v>
      </c>
      <c r="E53" s="250"/>
      <c r="F53" s="250"/>
      <c r="J53" s="58" t="s">
        <v>65</v>
      </c>
      <c r="K53" s="58"/>
      <c r="L53" s="59"/>
      <c r="M53" s="59"/>
      <c r="N53" s="44" t="s">
        <v>66</v>
      </c>
    </row>
    <row r="54" spans="2:14" ht="21.75">
      <c r="B54" s="67"/>
      <c r="C54" s="48"/>
      <c r="D54" s="50" t="s">
        <v>67</v>
      </c>
      <c r="E54" s="50"/>
      <c r="F54" s="50"/>
      <c r="G54" s="59"/>
      <c r="L54" s="68"/>
      <c r="M54" s="59"/>
      <c r="N54" s="68" t="s">
        <v>130</v>
      </c>
    </row>
    <row r="55" spans="3:14" ht="3" customHeight="1">
      <c r="C55" s="68"/>
      <c r="E55" s="59"/>
      <c r="K55" s="59"/>
      <c r="L55" s="58"/>
      <c r="M55" s="59"/>
      <c r="N55" s="59" t="s">
        <v>129</v>
      </c>
    </row>
    <row r="56" spans="2:13" ht="21.75">
      <c r="B56" s="248" t="s">
        <v>345</v>
      </c>
      <c r="C56" s="248"/>
      <c r="D56" s="248"/>
      <c r="E56" s="248"/>
      <c r="F56" s="248"/>
      <c r="G56" s="248"/>
      <c r="J56" s="58"/>
      <c r="K56" s="58"/>
      <c r="L56" s="59"/>
      <c r="M56" s="59"/>
    </row>
    <row r="57" spans="4:13" ht="25.5">
      <c r="D57" s="44" t="s">
        <v>69</v>
      </c>
      <c r="F57" s="66"/>
      <c r="H57" s="44" t="s">
        <v>70</v>
      </c>
      <c r="J57" s="59"/>
      <c r="K57" s="58"/>
      <c r="L57" s="59"/>
      <c r="M57" s="59"/>
    </row>
    <row r="58" spans="2:13" ht="21.75">
      <c r="B58" s="248" t="s">
        <v>346</v>
      </c>
      <c r="C58" s="248"/>
      <c r="D58" s="248"/>
      <c r="E58" s="248"/>
      <c r="F58" s="248"/>
      <c r="G58" s="248"/>
      <c r="J58" s="58"/>
      <c r="K58" s="58"/>
      <c r="L58" s="59"/>
      <c r="M58" s="59"/>
    </row>
    <row r="59" spans="2:13" ht="25.5">
      <c r="B59" s="66"/>
      <c r="D59" s="59" t="s">
        <v>71</v>
      </c>
      <c r="H59" s="44" t="s">
        <v>72</v>
      </c>
      <c r="J59" s="58"/>
      <c r="K59" s="58"/>
      <c r="L59" s="59"/>
      <c r="M59" s="59"/>
    </row>
    <row r="60" spans="2:13" ht="21.75">
      <c r="B60" s="48" t="s">
        <v>347</v>
      </c>
      <c r="J60" s="58"/>
      <c r="K60" s="58"/>
      <c r="L60" s="59"/>
      <c r="M60" s="59"/>
    </row>
    <row r="61" spans="2:12" ht="27.75" customHeight="1">
      <c r="B61" s="48" t="s">
        <v>348</v>
      </c>
      <c r="J61" s="58"/>
      <c r="K61" s="58"/>
      <c r="L61" s="59"/>
    </row>
    <row r="62" spans="2:12" ht="21" customHeight="1">
      <c r="B62" s="56" t="s">
        <v>73</v>
      </c>
      <c r="J62" s="58"/>
      <c r="K62" s="58"/>
      <c r="L62" s="59"/>
    </row>
    <row r="63" spans="2:13" ht="21" customHeight="1">
      <c r="B63" s="44" t="s">
        <v>215</v>
      </c>
      <c r="J63" s="58"/>
      <c r="K63" s="58"/>
      <c r="L63" s="59"/>
      <c r="M63" s="72"/>
    </row>
    <row r="64" spans="2:13" ht="21" customHeight="1">
      <c r="B64" s="44" t="s">
        <v>131</v>
      </c>
      <c r="J64" s="58"/>
      <c r="K64" s="58"/>
      <c r="L64" s="59"/>
      <c r="M64" s="128"/>
    </row>
    <row r="65" spans="2:13" ht="21" customHeight="1">
      <c r="B65" s="44" t="s">
        <v>213</v>
      </c>
      <c r="J65" s="58"/>
      <c r="K65" s="58"/>
      <c r="L65" s="59"/>
      <c r="M65" s="81"/>
    </row>
    <row r="66" spans="10:13" ht="4.5" customHeight="1">
      <c r="J66" s="58"/>
      <c r="K66" s="58"/>
      <c r="L66" s="59"/>
      <c r="M66" s="85"/>
    </row>
    <row r="67" spans="2:13" ht="21" customHeight="1">
      <c r="B67" s="48" t="s">
        <v>74</v>
      </c>
      <c r="J67" s="58"/>
      <c r="K67" s="58"/>
      <c r="L67" s="59"/>
      <c r="M67" s="81"/>
    </row>
    <row r="68" spans="2:13" ht="21" customHeight="1">
      <c r="B68" s="48" t="s">
        <v>75</v>
      </c>
      <c r="M68" s="81"/>
    </row>
    <row r="69" ht="6.75" customHeight="1">
      <c r="M69" s="125"/>
    </row>
    <row r="70" spans="2:17" ht="19.5" customHeight="1">
      <c r="B70" s="69"/>
      <c r="C70" s="70"/>
      <c r="D70" s="249"/>
      <c r="E70" s="249"/>
      <c r="F70" s="71"/>
      <c r="G70" s="72"/>
      <c r="H70" s="73"/>
      <c r="I70" s="72"/>
      <c r="J70" s="73"/>
      <c r="K70" s="72"/>
      <c r="L70" s="73"/>
      <c r="N70" s="73"/>
      <c r="O70" s="72"/>
      <c r="P70" s="73"/>
      <c r="Q70" s="72"/>
    </row>
    <row r="71" spans="2:17" ht="21.75" customHeight="1">
      <c r="B71" s="69"/>
      <c r="C71" s="74"/>
      <c r="D71" s="255" t="s">
        <v>76</v>
      </c>
      <c r="E71" s="255"/>
      <c r="F71" s="75"/>
      <c r="G71" s="76"/>
      <c r="H71" s="258" t="s">
        <v>2</v>
      </c>
      <c r="I71" s="258"/>
      <c r="J71" s="256" t="s">
        <v>77</v>
      </c>
      <c r="K71" s="257"/>
      <c r="L71" s="74" t="s">
        <v>78</v>
      </c>
      <c r="N71" s="256" t="s">
        <v>202</v>
      </c>
      <c r="O71" s="257"/>
      <c r="P71" s="256" t="s">
        <v>203</v>
      </c>
      <c r="Q71" s="257"/>
    </row>
    <row r="72" spans="2:17" ht="21.75" customHeight="1">
      <c r="B72" s="52"/>
      <c r="C72" s="165" t="s">
        <v>157</v>
      </c>
      <c r="D72" s="166"/>
      <c r="E72" s="166"/>
      <c r="F72" s="167"/>
      <c r="G72" s="168"/>
      <c r="H72" s="251" t="s">
        <v>349</v>
      </c>
      <c r="I72" s="251"/>
      <c r="J72" s="252">
        <v>80</v>
      </c>
      <c r="K72" s="252"/>
      <c r="L72" s="169"/>
      <c r="M72" s="170"/>
      <c r="N72" s="253"/>
      <c r="O72" s="254"/>
      <c r="P72" s="259"/>
      <c r="Q72" s="259"/>
    </row>
    <row r="73" spans="2:17" ht="21.75" customHeight="1">
      <c r="B73" s="52"/>
      <c r="C73" s="77" t="s">
        <v>158</v>
      </c>
      <c r="D73" s="52"/>
      <c r="E73" s="52"/>
      <c r="F73" s="78"/>
      <c r="G73" s="79"/>
      <c r="H73" s="82"/>
      <c r="I73" s="83"/>
      <c r="J73" s="84"/>
      <c r="K73" s="84"/>
      <c r="L73" s="81"/>
      <c r="N73" s="86"/>
      <c r="O73" s="85"/>
      <c r="P73" s="120"/>
      <c r="Q73" s="85"/>
    </row>
    <row r="74" spans="2:17" ht="21.75" customHeight="1">
      <c r="B74" s="52"/>
      <c r="C74" s="77" t="s">
        <v>159</v>
      </c>
      <c r="D74" s="78"/>
      <c r="E74" s="78"/>
      <c r="F74" s="78"/>
      <c r="G74" s="79"/>
      <c r="H74" s="260"/>
      <c r="I74" s="260"/>
      <c r="J74" s="261"/>
      <c r="K74" s="260"/>
      <c r="L74" s="81"/>
      <c r="N74" s="265"/>
      <c r="O74" s="266"/>
      <c r="P74" s="267"/>
      <c r="Q74" s="267"/>
    </row>
    <row r="75" spans="2:17" ht="21.75" customHeight="1">
      <c r="B75" s="52"/>
      <c r="C75" s="77"/>
      <c r="D75" s="78"/>
      <c r="E75" s="78"/>
      <c r="F75" s="78"/>
      <c r="G75" s="79"/>
      <c r="H75" s="260"/>
      <c r="I75" s="260"/>
      <c r="J75" s="260"/>
      <c r="K75" s="260"/>
      <c r="L75" s="81"/>
      <c r="N75" s="265"/>
      <c r="O75" s="266"/>
      <c r="P75" s="267"/>
      <c r="Q75" s="267"/>
    </row>
    <row r="76" spans="2:17" ht="21.75" customHeight="1">
      <c r="B76" s="52"/>
      <c r="C76" s="87"/>
      <c r="D76" s="88"/>
      <c r="E76" s="88"/>
      <c r="F76" s="88"/>
      <c r="G76" s="89"/>
      <c r="H76" s="274"/>
      <c r="I76" s="274"/>
      <c r="J76" s="274"/>
      <c r="K76" s="274"/>
      <c r="L76" s="125"/>
      <c r="N76" s="263"/>
      <c r="O76" s="264"/>
      <c r="P76" s="262"/>
      <c r="Q76" s="262"/>
    </row>
    <row r="77" spans="2:12" ht="7.5" customHeight="1"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/>
    </row>
    <row r="78" ht="21" customHeight="1">
      <c r="B78" s="48" t="s">
        <v>79</v>
      </c>
    </row>
    <row r="79" ht="6" customHeight="1">
      <c r="M79" s="55"/>
    </row>
    <row r="80" spans="2:13" ht="24" customHeight="1">
      <c r="B80" s="48" t="s">
        <v>80</v>
      </c>
      <c r="M80" s="55"/>
    </row>
    <row r="81" spans="2:15" ht="23.25" customHeight="1">
      <c r="B81" s="48" t="s">
        <v>81</v>
      </c>
      <c r="C81" s="48"/>
      <c r="M81" s="126"/>
      <c r="O81" s="62"/>
    </row>
    <row r="82" spans="2:15" ht="23.25" customHeight="1">
      <c r="B82" s="48"/>
      <c r="C82" s="134" t="s">
        <v>132</v>
      </c>
      <c r="M82" s="69"/>
      <c r="O82" s="62"/>
    </row>
    <row r="83" spans="2:15" ht="23.25" customHeight="1">
      <c r="B83" s="48"/>
      <c r="C83" s="134" t="s">
        <v>133</v>
      </c>
      <c r="M83" s="69"/>
      <c r="O83" s="62"/>
    </row>
    <row r="84" spans="2:15" ht="23.25" customHeight="1">
      <c r="B84" s="48"/>
      <c r="C84" s="134" t="s">
        <v>134</v>
      </c>
      <c r="M84" s="69"/>
      <c r="O84" s="62"/>
    </row>
    <row r="85" spans="2:15" ht="23.25" customHeight="1">
      <c r="B85" s="48"/>
      <c r="C85" s="134" t="s">
        <v>135</v>
      </c>
      <c r="M85" s="69"/>
      <c r="O85" s="62"/>
    </row>
    <row r="86" spans="2:15" ht="23.25" customHeight="1">
      <c r="B86" s="48"/>
      <c r="C86" s="134" t="s">
        <v>136</v>
      </c>
      <c r="M86" s="69"/>
      <c r="O86" s="62"/>
    </row>
    <row r="87" spans="2:15" ht="23.25" customHeight="1">
      <c r="B87" s="48"/>
      <c r="C87" s="134" t="s">
        <v>137</v>
      </c>
      <c r="M87" s="69"/>
      <c r="O87" s="62"/>
    </row>
    <row r="88" spans="2:15" ht="23.25" customHeight="1">
      <c r="B88" s="48"/>
      <c r="C88" s="134" t="s">
        <v>138</v>
      </c>
      <c r="M88" s="69"/>
      <c r="O88" s="62"/>
    </row>
    <row r="89" spans="2:15" ht="23.25" customHeight="1">
      <c r="B89" s="48"/>
      <c r="C89" s="134" t="s">
        <v>216</v>
      </c>
      <c r="M89" s="69"/>
      <c r="O89" s="62"/>
    </row>
    <row r="90" spans="2:15" ht="23.25" customHeight="1">
      <c r="B90" s="48"/>
      <c r="C90" s="134" t="s">
        <v>217</v>
      </c>
      <c r="M90" s="69"/>
      <c r="O90" s="62"/>
    </row>
    <row r="91" spans="2:15" ht="22.5" customHeight="1">
      <c r="B91" s="48" t="s">
        <v>82</v>
      </c>
      <c r="C91" s="48"/>
      <c r="F91" s="44" t="s">
        <v>83</v>
      </c>
      <c r="J91" s="44" t="s">
        <v>84</v>
      </c>
      <c r="M91" s="123"/>
      <c r="O91" s="62"/>
    </row>
    <row r="92" spans="2:16" ht="25.5" customHeight="1">
      <c r="B92" s="96" t="s">
        <v>85</v>
      </c>
      <c r="L92" s="55"/>
      <c r="M92" s="62"/>
      <c r="P92" s="52"/>
    </row>
    <row r="93" spans="2:16" ht="5.25" customHeight="1">
      <c r="B93" s="96"/>
      <c r="L93" s="55"/>
      <c r="M93" s="62"/>
      <c r="N93" s="62"/>
      <c r="O93" s="62"/>
      <c r="P93" s="101"/>
    </row>
    <row r="94" spans="3:16" ht="20.25" customHeight="1">
      <c r="C94" s="97"/>
      <c r="D94" s="98" t="s">
        <v>86</v>
      </c>
      <c r="E94" s="98"/>
      <c r="F94" s="98"/>
      <c r="G94" s="277" t="s">
        <v>87</v>
      </c>
      <c r="H94" s="279"/>
      <c r="I94" s="279"/>
      <c r="J94" s="278"/>
      <c r="K94" s="277" t="s">
        <v>3</v>
      </c>
      <c r="L94" s="278"/>
      <c r="M94" s="131"/>
      <c r="N94" s="131"/>
      <c r="O94" s="131"/>
      <c r="P94" s="131"/>
    </row>
    <row r="95" spans="3:16" ht="21.75" customHeight="1">
      <c r="C95" s="99"/>
      <c r="D95" s="268">
        <f>I103</f>
        <v>68000000</v>
      </c>
      <c r="E95" s="269"/>
      <c r="F95" s="270"/>
      <c r="G95" s="271" t="s">
        <v>88</v>
      </c>
      <c r="H95" s="272"/>
      <c r="I95" s="272"/>
      <c r="J95" s="273"/>
      <c r="K95" s="275">
        <f>D95</f>
        <v>68000000</v>
      </c>
      <c r="L95" s="276"/>
      <c r="M95" s="132"/>
      <c r="N95" s="132"/>
      <c r="O95" s="132"/>
      <c r="P95" s="132"/>
    </row>
    <row r="96" spans="3:16" ht="21.75" customHeight="1">
      <c r="C96" s="80"/>
      <c r="D96" s="285" t="s">
        <v>89</v>
      </c>
      <c r="E96" s="286"/>
      <c r="F96" s="287"/>
      <c r="G96" s="285" t="s">
        <v>90</v>
      </c>
      <c r="H96" s="286"/>
      <c r="I96" s="286"/>
      <c r="J96" s="287"/>
      <c r="K96" s="82" t="s">
        <v>89</v>
      </c>
      <c r="L96" s="83"/>
      <c r="M96" s="280"/>
      <c r="N96" s="280"/>
      <c r="O96" s="280"/>
      <c r="P96" s="280"/>
    </row>
    <row r="97" spans="3:16" ht="21.75" customHeight="1">
      <c r="C97" s="90"/>
      <c r="D97" s="288" t="s">
        <v>91</v>
      </c>
      <c r="E97" s="289"/>
      <c r="F97" s="290"/>
      <c r="G97" s="288" t="s">
        <v>92</v>
      </c>
      <c r="H97" s="289"/>
      <c r="I97" s="289"/>
      <c r="J97" s="290"/>
      <c r="K97" s="122" t="s">
        <v>93</v>
      </c>
      <c r="L97" s="124"/>
      <c r="M97" s="291"/>
      <c r="N97" s="291"/>
      <c r="O97" s="291"/>
      <c r="P97" s="291"/>
    </row>
    <row r="98" spans="3:16" ht="21.75" customHeight="1">
      <c r="C98" s="100"/>
      <c r="D98" s="281">
        <f>SUM(D95:F97)</f>
        <v>68000000</v>
      </c>
      <c r="E98" s="279"/>
      <c r="F98" s="278"/>
      <c r="G98" s="282" t="s">
        <v>94</v>
      </c>
      <c r="H98" s="283"/>
      <c r="I98" s="283"/>
      <c r="J98" s="284"/>
      <c r="K98" s="281">
        <f>D98</f>
        <v>68000000</v>
      </c>
      <c r="L98" s="316"/>
      <c r="M98" s="291"/>
      <c r="N98" s="291"/>
      <c r="O98" s="291"/>
      <c r="P98" s="291"/>
    </row>
    <row r="99" spans="7:16" ht="21.75" customHeight="1">
      <c r="G99" s="52"/>
      <c r="H99" s="52"/>
      <c r="I99" s="52"/>
      <c r="J99" s="52"/>
      <c r="K99" s="52"/>
      <c r="L99" s="62"/>
      <c r="M99" s="111"/>
      <c r="N99" s="111"/>
      <c r="O99" s="111"/>
      <c r="P99" s="111"/>
    </row>
    <row r="100" spans="2:16" ht="21.75" customHeight="1">
      <c r="B100" s="101" t="s">
        <v>95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111"/>
      <c r="N100" s="111"/>
      <c r="O100" s="111"/>
      <c r="P100" s="111"/>
    </row>
    <row r="101" spans="1:16" ht="21.75" customHeight="1">
      <c r="A101" s="52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121" t="s">
        <v>96</v>
      </c>
      <c r="M101" s="111"/>
      <c r="N101" s="111"/>
      <c r="O101" s="111"/>
      <c r="P101" s="111"/>
    </row>
    <row r="102" spans="1:16" ht="21.75" customHeight="1">
      <c r="A102" s="52"/>
      <c r="B102" s="292" t="s">
        <v>97</v>
      </c>
      <c r="C102" s="293"/>
      <c r="D102" s="293"/>
      <c r="E102" s="293"/>
      <c r="F102" s="294"/>
      <c r="G102" s="295" t="s">
        <v>98</v>
      </c>
      <c r="H102" s="296"/>
      <c r="I102" s="296"/>
      <c r="J102" s="297"/>
      <c r="K102" s="292" t="s">
        <v>87</v>
      </c>
      <c r="L102" s="294"/>
      <c r="M102" s="244"/>
      <c r="N102" s="111"/>
      <c r="O102" s="291"/>
      <c r="P102" s="291"/>
    </row>
    <row r="103" spans="1:16" ht="21.75" customHeight="1" thickBot="1">
      <c r="A103" s="52"/>
      <c r="B103" s="102" t="s">
        <v>1</v>
      </c>
      <c r="C103" s="103"/>
      <c r="D103" s="103"/>
      <c r="E103" s="103"/>
      <c r="F103" s="103"/>
      <c r="G103" s="298"/>
      <c r="H103" s="299"/>
      <c r="I103" s="300">
        <f>I104</f>
        <v>68000000</v>
      </c>
      <c r="J103" s="301"/>
      <c r="K103" s="324"/>
      <c r="L103" s="325"/>
      <c r="M103" s="245"/>
      <c r="N103" s="111"/>
      <c r="O103" s="291"/>
      <c r="P103" s="291"/>
    </row>
    <row r="104" spans="1:16" ht="21" customHeight="1" thickTop="1">
      <c r="A104" s="52"/>
      <c r="B104" s="104" t="s">
        <v>4</v>
      </c>
      <c r="C104" s="105"/>
      <c r="D104" s="105"/>
      <c r="E104" s="105"/>
      <c r="F104" s="106"/>
      <c r="G104" s="312"/>
      <c r="H104" s="313"/>
      <c r="I104" s="314">
        <f>I106+I107+I108</f>
        <v>68000000</v>
      </c>
      <c r="J104" s="315"/>
      <c r="K104" s="308"/>
      <c r="L104" s="309"/>
      <c r="M104" s="246"/>
      <c r="N104" s="111"/>
      <c r="O104" s="111"/>
      <c r="P104" s="111"/>
    </row>
    <row r="105" spans="1:15" ht="21.75">
      <c r="A105" s="52"/>
      <c r="B105" s="247" t="s">
        <v>99</v>
      </c>
      <c r="C105" s="108"/>
      <c r="D105" s="108"/>
      <c r="E105" s="108"/>
      <c r="F105" s="109"/>
      <c r="G105" s="304"/>
      <c r="H105" s="291"/>
      <c r="I105" s="305"/>
      <c r="J105" s="306"/>
      <c r="K105" s="302"/>
      <c r="L105" s="303"/>
      <c r="M105" s="127"/>
      <c r="N105" s="117"/>
      <c r="O105" s="117"/>
    </row>
    <row r="106" spans="1:15" ht="21.75">
      <c r="A106" s="52"/>
      <c r="B106" s="107" t="s">
        <v>153</v>
      </c>
      <c r="C106" s="108"/>
      <c r="D106" s="108"/>
      <c r="E106" s="108"/>
      <c r="F106" s="109"/>
      <c r="G106" s="110"/>
      <c r="H106" s="111"/>
      <c r="I106" s="310">
        <f>รายละเอียดคำขอ!D5</f>
        <v>9986340</v>
      </c>
      <c r="J106" s="311"/>
      <c r="K106" s="112"/>
      <c r="L106" s="113"/>
      <c r="M106" s="83"/>
      <c r="N106" s="117"/>
      <c r="O106" s="117"/>
    </row>
    <row r="107" spans="1:15" ht="21.75">
      <c r="A107" s="52"/>
      <c r="B107" s="107" t="s">
        <v>154</v>
      </c>
      <c r="C107" s="108"/>
      <c r="D107" s="108"/>
      <c r="E107" s="108"/>
      <c r="F107" s="109"/>
      <c r="G107" s="110"/>
      <c r="H107" s="111"/>
      <c r="I107" s="310">
        <f>รายละเอียดคำขอ!D12</f>
        <v>10435060</v>
      </c>
      <c r="J107" s="311"/>
      <c r="K107" s="112"/>
      <c r="L107" s="113"/>
      <c r="M107" s="83"/>
      <c r="N107" s="117"/>
      <c r="O107" s="117"/>
    </row>
    <row r="108" spans="1:15" ht="21.75">
      <c r="A108" s="52"/>
      <c r="B108" s="107" t="s">
        <v>155</v>
      </c>
      <c r="C108" s="108"/>
      <c r="D108" s="108"/>
      <c r="E108" s="108"/>
      <c r="F108" s="109"/>
      <c r="G108" s="110"/>
      <c r="H108" s="111"/>
      <c r="I108" s="310">
        <f>รายละเอียดคำขอ!D21</f>
        <v>47578600</v>
      </c>
      <c r="J108" s="311"/>
      <c r="K108" s="112"/>
      <c r="L108" s="113"/>
      <c r="M108" s="83"/>
      <c r="N108" s="117"/>
      <c r="O108" s="117"/>
    </row>
    <row r="109" spans="1:16" ht="21.75">
      <c r="A109" s="52"/>
      <c r="B109" s="107" t="s">
        <v>100</v>
      </c>
      <c r="C109" s="108"/>
      <c r="D109" s="108"/>
      <c r="E109" s="108"/>
      <c r="F109" s="109"/>
      <c r="G109" s="110"/>
      <c r="H109" s="111"/>
      <c r="I109" s="317"/>
      <c r="J109" s="318"/>
      <c r="K109" s="112"/>
      <c r="L109" s="113"/>
      <c r="M109" s="124"/>
      <c r="P109" s="117"/>
    </row>
    <row r="110" spans="1:16" ht="21.75">
      <c r="A110" s="52"/>
      <c r="B110" s="107" t="s">
        <v>156</v>
      </c>
      <c r="C110" s="108"/>
      <c r="D110" s="108"/>
      <c r="E110" s="108"/>
      <c r="F110" s="109"/>
      <c r="G110" s="110"/>
      <c r="H110" s="111"/>
      <c r="I110" s="310"/>
      <c r="J110" s="311"/>
      <c r="K110" s="112"/>
      <c r="L110" s="113"/>
      <c r="M110" s="43"/>
      <c r="P110" s="117"/>
    </row>
    <row r="111" spans="1:16" ht="21.75">
      <c r="A111" s="52"/>
      <c r="B111" s="107" t="s">
        <v>101</v>
      </c>
      <c r="C111" s="108"/>
      <c r="D111" s="108"/>
      <c r="E111" s="108"/>
      <c r="F111" s="109"/>
      <c r="G111" s="304"/>
      <c r="H111" s="291"/>
      <c r="I111" s="291"/>
      <c r="J111" s="307"/>
      <c r="K111" s="302"/>
      <c r="L111" s="303"/>
      <c r="M111" s="94"/>
      <c r="P111" s="117"/>
    </row>
    <row r="112" spans="1:16" ht="21.75">
      <c r="A112" s="52"/>
      <c r="B112" s="114" t="s">
        <v>102</v>
      </c>
      <c r="C112" s="115"/>
      <c r="D112" s="115"/>
      <c r="E112" s="115"/>
      <c r="F112" s="116"/>
      <c r="G112" s="319"/>
      <c r="H112" s="320"/>
      <c r="I112" s="320"/>
      <c r="J112" s="321"/>
      <c r="K112" s="322"/>
      <c r="L112" s="323"/>
      <c r="M112" s="94"/>
      <c r="P112" s="117"/>
    </row>
    <row r="113" spans="2:16" ht="21.75">
      <c r="B113" s="44" t="s">
        <v>103</v>
      </c>
      <c r="C113" s="95"/>
      <c r="D113" s="94"/>
      <c r="E113" s="94"/>
      <c r="F113" s="117"/>
      <c r="G113" s="95"/>
      <c r="H113" s="118"/>
      <c r="I113" s="95"/>
      <c r="J113" s="95"/>
      <c r="K113" s="95"/>
      <c r="L113" s="94"/>
      <c r="M113" s="94"/>
      <c r="P113" s="117"/>
    </row>
    <row r="114" spans="3:16" ht="21.75">
      <c r="C114" s="117" t="s">
        <v>104</v>
      </c>
      <c r="E114" s="94"/>
      <c r="F114" s="117"/>
      <c r="G114" s="95"/>
      <c r="H114" s="118"/>
      <c r="I114" s="95"/>
      <c r="J114" s="95"/>
      <c r="K114" s="95"/>
      <c r="L114" s="94"/>
      <c r="M114" s="94"/>
      <c r="P114" s="117"/>
    </row>
    <row r="115" spans="3:16" ht="21.75">
      <c r="C115" s="117"/>
      <c r="D115" s="44" t="s">
        <v>105</v>
      </c>
      <c r="E115" s="94"/>
      <c r="G115" s="117"/>
      <c r="J115" s="95"/>
      <c r="K115" s="95"/>
      <c r="L115" s="44"/>
      <c r="M115" s="94"/>
      <c r="P115" s="117"/>
    </row>
    <row r="116" spans="3:16" ht="21.75">
      <c r="C116" s="117"/>
      <c r="D116" s="44" t="s">
        <v>106</v>
      </c>
      <c r="E116" s="94"/>
      <c r="G116" s="117"/>
      <c r="J116" s="95"/>
      <c r="K116" s="95"/>
      <c r="L116" s="44"/>
      <c r="M116" s="94"/>
      <c r="P116" s="117"/>
    </row>
    <row r="117" spans="3:16" ht="21.75">
      <c r="C117" s="117"/>
      <c r="D117" s="44" t="s">
        <v>107</v>
      </c>
      <c r="E117" s="94"/>
      <c r="G117" s="117"/>
      <c r="J117" s="95"/>
      <c r="K117" s="95"/>
      <c r="L117" s="44"/>
      <c r="M117" s="94"/>
      <c r="P117" s="117"/>
    </row>
    <row r="118" spans="3:16" ht="21.75">
      <c r="C118" s="117"/>
      <c r="D118" s="44" t="s">
        <v>108</v>
      </c>
      <c r="E118" s="94"/>
      <c r="G118" s="117"/>
      <c r="J118" s="95"/>
      <c r="K118" s="95"/>
      <c r="L118" s="44"/>
      <c r="M118" s="94"/>
      <c r="P118" s="117"/>
    </row>
    <row r="119" spans="3:16" ht="21.75">
      <c r="C119" s="117"/>
      <c r="D119" s="44" t="s">
        <v>109</v>
      </c>
      <c r="E119" s="94"/>
      <c r="G119" s="117"/>
      <c r="J119" s="95"/>
      <c r="K119" s="95"/>
      <c r="L119" s="44"/>
      <c r="M119" s="94"/>
      <c r="O119" s="44" t="s">
        <v>118</v>
      </c>
      <c r="P119" s="117"/>
    </row>
    <row r="120" spans="3:16" ht="21.75">
      <c r="C120" s="117"/>
      <c r="E120" s="94"/>
      <c r="G120" s="117"/>
      <c r="J120" s="95"/>
      <c r="K120" s="95"/>
      <c r="L120" s="44"/>
      <c r="M120" s="94"/>
      <c r="P120" s="117"/>
    </row>
    <row r="121" spans="3:16" ht="21.75">
      <c r="C121" s="117" t="s">
        <v>110</v>
      </c>
      <c r="E121" s="94"/>
      <c r="G121" s="117"/>
      <c r="J121" s="95"/>
      <c r="K121" s="95"/>
      <c r="L121" s="44"/>
      <c r="M121" s="94"/>
      <c r="P121" s="117"/>
    </row>
    <row r="122" spans="3:16" ht="21.75">
      <c r="C122" s="117"/>
      <c r="D122" s="44" t="s">
        <v>111</v>
      </c>
      <c r="E122" s="94"/>
      <c r="G122" s="117"/>
      <c r="J122" s="95"/>
      <c r="K122" s="95"/>
      <c r="L122" s="44"/>
      <c r="M122" s="94"/>
      <c r="P122" s="117"/>
    </row>
    <row r="123" spans="3:16" ht="21.75">
      <c r="C123" s="117"/>
      <c r="D123" s="44" t="s">
        <v>112</v>
      </c>
      <c r="E123" s="94"/>
      <c r="G123" s="117"/>
      <c r="J123" s="95"/>
      <c r="K123" s="95"/>
      <c r="L123" s="44"/>
      <c r="M123" s="94"/>
      <c r="P123" s="117"/>
    </row>
    <row r="124" spans="3:16" ht="21.75">
      <c r="C124" s="117"/>
      <c r="D124" s="44" t="s">
        <v>113</v>
      </c>
      <c r="E124" s="94"/>
      <c r="G124" s="117"/>
      <c r="J124" s="95"/>
      <c r="K124" s="95"/>
      <c r="L124" s="44"/>
      <c r="M124" s="94"/>
      <c r="P124" s="117"/>
    </row>
    <row r="125" spans="3:16" ht="21.75">
      <c r="C125" s="117" t="s">
        <v>114</v>
      </c>
      <c r="E125" s="94"/>
      <c r="G125" s="117"/>
      <c r="J125" s="95"/>
      <c r="K125" s="95"/>
      <c r="L125" s="44"/>
      <c r="M125" s="94"/>
      <c r="P125" s="117"/>
    </row>
    <row r="126" spans="3:16" ht="21.75">
      <c r="C126" s="117"/>
      <c r="D126" s="44" t="s">
        <v>115</v>
      </c>
      <c r="E126" s="94"/>
      <c r="G126" s="117"/>
      <c r="H126" s="44" t="s">
        <v>116</v>
      </c>
      <c r="J126" s="95"/>
      <c r="K126" s="117" t="s">
        <v>117</v>
      </c>
      <c r="L126" s="44"/>
      <c r="M126" s="94"/>
      <c r="P126" s="117"/>
    </row>
    <row r="127" spans="3:16" ht="21.75">
      <c r="C127" s="117"/>
      <c r="E127" s="94"/>
      <c r="G127" s="117"/>
      <c r="J127" s="95"/>
      <c r="K127" s="117"/>
      <c r="L127" s="44"/>
      <c r="M127" s="94"/>
      <c r="P127" s="117"/>
    </row>
    <row r="128" spans="3:16" ht="21.75">
      <c r="C128" s="117"/>
      <c r="D128" s="44" t="s">
        <v>119</v>
      </c>
      <c r="E128" s="94"/>
      <c r="G128" s="117"/>
      <c r="H128" s="44" t="s">
        <v>120</v>
      </c>
      <c r="J128" s="95"/>
      <c r="K128" s="95"/>
      <c r="L128" s="44"/>
      <c r="M128" s="94"/>
      <c r="P128" s="117"/>
    </row>
    <row r="129" spans="3:16" ht="21.75">
      <c r="C129" s="117"/>
      <c r="E129" s="94"/>
      <c r="G129" s="117"/>
      <c r="H129" s="44" t="s">
        <v>121</v>
      </c>
      <c r="J129" s="95"/>
      <c r="K129" s="95"/>
      <c r="L129" s="44"/>
      <c r="M129" s="94"/>
      <c r="P129" s="117"/>
    </row>
    <row r="130" spans="3:16" ht="21.75">
      <c r="C130" s="117"/>
      <c r="E130" s="94"/>
      <c r="G130" s="117"/>
      <c r="H130" s="44" t="s">
        <v>122</v>
      </c>
      <c r="J130" s="95"/>
      <c r="K130" s="95"/>
      <c r="L130" s="44"/>
      <c r="M130" s="94"/>
      <c r="P130" s="117"/>
    </row>
    <row r="131" spans="3:16" ht="21.75">
      <c r="C131" s="117"/>
      <c r="E131" s="94"/>
      <c r="G131" s="117"/>
      <c r="J131" s="95"/>
      <c r="K131" s="95"/>
      <c r="L131" s="44"/>
      <c r="M131" s="94"/>
      <c r="P131" s="117"/>
    </row>
    <row r="132" spans="3:16" ht="21.75">
      <c r="C132" s="117"/>
      <c r="D132" s="44" t="s">
        <v>123</v>
      </c>
      <c r="E132" s="94"/>
      <c r="G132" s="117"/>
      <c r="H132" s="44" t="s">
        <v>124</v>
      </c>
      <c r="J132" s="95"/>
      <c r="K132" s="95"/>
      <c r="L132" s="44"/>
      <c r="M132" s="94"/>
      <c r="P132" s="117"/>
    </row>
    <row r="133" spans="3:16" ht="21.75">
      <c r="C133" s="117"/>
      <c r="E133" s="94"/>
      <c r="G133" s="117"/>
      <c r="H133" s="44" t="s">
        <v>125</v>
      </c>
      <c r="J133" s="95"/>
      <c r="K133" s="95"/>
      <c r="L133" s="44"/>
      <c r="M133" s="94"/>
      <c r="P133" s="117"/>
    </row>
    <row r="134" spans="3:16" ht="21.75">
      <c r="C134" s="117"/>
      <c r="E134" s="94"/>
      <c r="G134" s="117"/>
      <c r="H134" s="44" t="s">
        <v>126</v>
      </c>
      <c r="J134" s="95"/>
      <c r="K134" s="95"/>
      <c r="L134" s="44"/>
      <c r="M134" s="94"/>
      <c r="P134" s="117"/>
    </row>
    <row r="135" spans="2:16" ht="21.75">
      <c r="B135" s="48" t="s">
        <v>127</v>
      </c>
      <c r="C135" s="117"/>
      <c r="E135" s="94"/>
      <c r="G135" s="117"/>
      <c r="J135" s="95"/>
      <c r="K135" s="95"/>
      <c r="L135" s="44"/>
      <c r="M135" s="94"/>
      <c r="P135" s="117"/>
    </row>
    <row r="136" spans="2:16" ht="7.5" customHeight="1">
      <c r="B136" s="48"/>
      <c r="C136" s="135"/>
      <c r="D136" s="134"/>
      <c r="E136" s="136"/>
      <c r="F136" s="134"/>
      <c r="G136" s="135"/>
      <c r="H136" s="134"/>
      <c r="I136" s="134"/>
      <c r="J136" s="135"/>
      <c r="K136" s="95"/>
      <c r="L136" s="44"/>
      <c r="M136" s="94"/>
      <c r="P136" s="117"/>
    </row>
    <row r="137" spans="2:16" ht="21.75">
      <c r="B137" s="48" t="s">
        <v>128</v>
      </c>
      <c r="C137" s="117"/>
      <c r="E137" s="94"/>
      <c r="G137" s="117"/>
      <c r="J137" s="95"/>
      <c r="K137" s="95"/>
      <c r="L137" s="44"/>
      <c r="M137" s="94"/>
      <c r="P137" s="117"/>
    </row>
    <row r="138" spans="2:16" ht="21.75">
      <c r="B138" s="48"/>
      <c r="C138" s="117" t="s">
        <v>139</v>
      </c>
      <c r="E138" s="94"/>
      <c r="G138" s="117"/>
      <c r="J138" s="95"/>
      <c r="K138" s="95"/>
      <c r="L138" s="44"/>
      <c r="M138" s="94"/>
      <c r="P138" s="117"/>
    </row>
    <row r="139" spans="2:16" ht="21.75">
      <c r="B139" s="48"/>
      <c r="C139" s="117"/>
      <c r="E139" s="94"/>
      <c r="G139" s="117"/>
      <c r="J139" s="95"/>
      <c r="K139" s="95"/>
      <c r="L139" s="44"/>
      <c r="M139" s="94"/>
      <c r="P139" s="117"/>
    </row>
    <row r="140" spans="2:12" ht="21.75">
      <c r="B140" s="48" t="s">
        <v>140</v>
      </c>
      <c r="C140" s="117"/>
      <c r="E140" s="94"/>
      <c r="G140" s="117"/>
      <c r="J140" s="95"/>
      <c r="K140" s="95"/>
      <c r="L140" s="44"/>
    </row>
    <row r="141" spans="3:12" ht="21.75">
      <c r="C141" s="117" t="s">
        <v>139</v>
      </c>
      <c r="E141" s="94"/>
      <c r="G141" s="117"/>
      <c r="J141" s="95"/>
      <c r="K141" s="95"/>
      <c r="L141" s="44"/>
    </row>
    <row r="142" spans="3:12" ht="21.75">
      <c r="C142" s="117"/>
      <c r="E142" s="94"/>
      <c r="G142" s="117"/>
      <c r="J142" s="95"/>
      <c r="K142" s="95"/>
      <c r="L142" s="44"/>
    </row>
    <row r="143" spans="3:12" ht="21.75">
      <c r="C143" s="117"/>
      <c r="E143" s="94"/>
      <c r="G143" s="117"/>
      <c r="J143" s="95"/>
      <c r="K143" s="95"/>
      <c r="L143" s="44"/>
    </row>
    <row r="144" spans="3:12" ht="21.75">
      <c r="C144" s="117"/>
      <c r="E144" s="94"/>
      <c r="G144" s="117"/>
      <c r="J144" s="95"/>
      <c r="K144" s="95"/>
      <c r="L144" s="44"/>
    </row>
    <row r="145" spans="2:12" ht="21.75">
      <c r="B145" s="119"/>
      <c r="C145" s="117"/>
      <c r="D145" s="62"/>
      <c r="E145" s="62"/>
      <c r="F145" s="62"/>
      <c r="G145" s="62"/>
      <c r="H145" s="62"/>
      <c r="I145" s="62"/>
      <c r="J145" s="62"/>
      <c r="K145" s="95"/>
      <c r="L145" s="44"/>
    </row>
  </sheetData>
  <sheetProtection/>
  <mergeCells count="69">
    <mergeCell ref="I109:J109"/>
    <mergeCell ref="I110:J110"/>
    <mergeCell ref="G112:H112"/>
    <mergeCell ref="I112:J112"/>
    <mergeCell ref="K112:L112"/>
    <mergeCell ref="O103:P103"/>
    <mergeCell ref="I106:J106"/>
    <mergeCell ref="G111:H111"/>
    <mergeCell ref="K103:L103"/>
    <mergeCell ref="K111:L111"/>
    <mergeCell ref="I111:J111"/>
    <mergeCell ref="K104:L104"/>
    <mergeCell ref="I107:J107"/>
    <mergeCell ref="I108:J108"/>
    <mergeCell ref="O98:P98"/>
    <mergeCell ref="G104:H104"/>
    <mergeCell ref="I104:J104"/>
    <mergeCell ref="O102:P102"/>
    <mergeCell ref="K102:L102"/>
    <mergeCell ref="K98:L98"/>
    <mergeCell ref="B102:F102"/>
    <mergeCell ref="G102:J102"/>
    <mergeCell ref="G103:H103"/>
    <mergeCell ref="I103:J103"/>
    <mergeCell ref="K105:L105"/>
    <mergeCell ref="M98:N98"/>
    <mergeCell ref="G105:H105"/>
    <mergeCell ref="I105:J105"/>
    <mergeCell ref="M96:N96"/>
    <mergeCell ref="O96:P96"/>
    <mergeCell ref="D98:F98"/>
    <mergeCell ref="G98:J98"/>
    <mergeCell ref="D96:F96"/>
    <mergeCell ref="G96:J96"/>
    <mergeCell ref="D97:F97"/>
    <mergeCell ref="G97:J97"/>
    <mergeCell ref="M97:N97"/>
    <mergeCell ref="O97:P97"/>
    <mergeCell ref="D95:F95"/>
    <mergeCell ref="G95:J95"/>
    <mergeCell ref="H76:I76"/>
    <mergeCell ref="J76:K76"/>
    <mergeCell ref="K95:L95"/>
    <mergeCell ref="K94:L94"/>
    <mergeCell ref="G94:J94"/>
    <mergeCell ref="H74:I74"/>
    <mergeCell ref="J74:K74"/>
    <mergeCell ref="P76:Q76"/>
    <mergeCell ref="N76:O76"/>
    <mergeCell ref="H75:I75"/>
    <mergeCell ref="J75:K75"/>
    <mergeCell ref="N75:O75"/>
    <mergeCell ref="P75:Q75"/>
    <mergeCell ref="P74:Q74"/>
    <mergeCell ref="N74:O74"/>
    <mergeCell ref="J72:K72"/>
    <mergeCell ref="N72:O72"/>
    <mergeCell ref="D71:E71"/>
    <mergeCell ref="P71:Q71"/>
    <mergeCell ref="N71:O71"/>
    <mergeCell ref="H71:I71"/>
    <mergeCell ref="J71:K71"/>
    <mergeCell ref="P72:Q72"/>
    <mergeCell ref="B58:G58"/>
    <mergeCell ref="D70:E70"/>
    <mergeCell ref="D53:F53"/>
    <mergeCell ref="B56:G56"/>
    <mergeCell ref="F45:I45"/>
    <mergeCell ref="H72:I72"/>
  </mergeCells>
  <printOptions horizontalCentered="1"/>
  <pageMargins left="0.31496062992125984" right="0.24" top="0.5118110236220472" bottom="0.5118110236220472" header="0.5118110236220472" footer="0.5118110236220472"/>
  <pageSetup horizontalDpi="600" verticalDpi="600" orientation="portrait" scale="90" r:id="rId2"/>
  <rowBreaks count="3" manualBreakCount="3">
    <brk id="39" max="15" man="1"/>
    <brk id="80" max="15" man="1"/>
    <brk id="120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56"/>
  <sheetViews>
    <sheetView view="pageBreakPreview" zoomScale="60" zoomScalePageLayoutView="0" workbookViewId="0" topLeftCell="A16">
      <selection activeCell="I18" sqref="I18"/>
    </sheetView>
  </sheetViews>
  <sheetFormatPr defaultColWidth="30.00390625" defaultRowHeight="21.75"/>
  <cols>
    <col min="1" max="1" width="4.57421875" style="14" customWidth="1"/>
    <col min="2" max="2" width="30.28125" style="12" customWidth="1"/>
    <col min="3" max="3" width="11.00390625" style="12" customWidth="1"/>
    <col min="4" max="4" width="7.57421875" style="8" customWidth="1"/>
    <col min="5" max="5" width="10.7109375" style="8" customWidth="1"/>
    <col min="6" max="6" width="12.7109375" style="8" customWidth="1"/>
    <col min="7" max="7" width="17.421875" style="12" customWidth="1"/>
    <col min="8" max="16384" width="30.00390625" style="12" customWidth="1"/>
  </cols>
  <sheetData>
    <row r="1" spans="1:7" ht="23.25">
      <c r="A1" s="348" t="s">
        <v>205</v>
      </c>
      <c r="B1" s="348"/>
      <c r="C1" s="348"/>
      <c r="D1" s="348"/>
      <c r="E1" s="348"/>
      <c r="F1" s="348"/>
      <c r="G1" s="8"/>
    </row>
    <row r="2" spans="2:7" ht="5.25" customHeight="1">
      <c r="B2" s="8"/>
      <c r="C2" s="8"/>
      <c r="G2" s="8"/>
    </row>
    <row r="3" spans="1:7" ht="23.25">
      <c r="A3" s="15" t="s">
        <v>14</v>
      </c>
      <c r="B3" s="334" t="s">
        <v>6</v>
      </c>
      <c r="C3" s="334"/>
      <c r="D3" s="342" t="s">
        <v>206</v>
      </c>
      <c r="E3" s="343"/>
      <c r="F3" s="334" t="s">
        <v>15</v>
      </c>
      <c r="G3" s="334"/>
    </row>
    <row r="4" spans="1:7" ht="23.25">
      <c r="A4" s="16">
        <v>1</v>
      </c>
      <c r="B4" s="349" t="s">
        <v>4</v>
      </c>
      <c r="C4" s="349"/>
      <c r="D4" s="350">
        <f>D5+D12+D21</f>
        <v>68000000</v>
      </c>
      <c r="E4" s="351"/>
      <c r="F4" s="349"/>
      <c r="G4" s="349"/>
    </row>
    <row r="5" spans="1:7" ht="23.25">
      <c r="A5" s="16">
        <v>1.1</v>
      </c>
      <c r="B5" s="359" t="s">
        <v>16</v>
      </c>
      <c r="C5" s="360"/>
      <c r="D5" s="342">
        <f>SUM(D6:E11)</f>
        <v>9986340</v>
      </c>
      <c r="E5" s="343"/>
      <c r="F5" s="342"/>
      <c r="G5" s="343"/>
    </row>
    <row r="6" spans="1:7" s="221" customFormat="1" ht="23.25">
      <c r="A6" s="220"/>
      <c r="B6" s="338" t="s">
        <v>42</v>
      </c>
      <c r="C6" s="339"/>
      <c r="D6" s="335">
        <f>แจงรายละเอียด!D54+แจงรายละเอียด!D62+แจงรายละเอียด!D70+แจงรายละเอียด!D79+แจงรายละเอียด!D44</f>
        <v>180600</v>
      </c>
      <c r="E6" s="336"/>
      <c r="F6" s="335"/>
      <c r="G6" s="336"/>
    </row>
    <row r="7" spans="1:7" s="221" customFormat="1" ht="23.25">
      <c r="A7" s="229"/>
      <c r="B7" s="355" t="s">
        <v>207</v>
      </c>
      <c r="C7" s="356"/>
      <c r="D7" s="344">
        <f>แจงรายละเอียด!D25</f>
        <v>99720</v>
      </c>
      <c r="E7" s="345"/>
      <c r="F7" s="344"/>
      <c r="G7" s="345"/>
    </row>
    <row r="8" spans="1:7" s="221" customFormat="1" ht="23.25">
      <c r="A8" s="230"/>
      <c r="B8" s="361" t="s">
        <v>43</v>
      </c>
      <c r="C8" s="362"/>
      <c r="D8" s="346"/>
      <c r="E8" s="347"/>
      <c r="F8" s="346"/>
      <c r="G8" s="347"/>
    </row>
    <row r="9" spans="1:7" s="221" customFormat="1" ht="23.25">
      <c r="A9" s="220"/>
      <c r="B9" s="338" t="s">
        <v>44</v>
      </c>
      <c r="C9" s="339"/>
      <c r="D9" s="335">
        <f>แจงรายละเอียด!D94+แจงรายละเอียด!D95+แจงรายละเอียด!D96</f>
        <v>9596520</v>
      </c>
      <c r="E9" s="336"/>
      <c r="F9" s="335"/>
      <c r="G9" s="336"/>
    </row>
    <row r="10" spans="1:7" s="221" customFormat="1" ht="23.25">
      <c r="A10" s="220"/>
      <c r="B10" s="233" t="s">
        <v>299</v>
      </c>
      <c r="C10" s="234"/>
      <c r="D10" s="335">
        <f>แจงรายละเอียด!D119</f>
        <v>34500</v>
      </c>
      <c r="E10" s="336"/>
      <c r="F10" s="231"/>
      <c r="G10" s="232"/>
    </row>
    <row r="11" spans="1:7" s="221" customFormat="1" ht="23.25">
      <c r="A11" s="220"/>
      <c r="B11" s="338" t="s">
        <v>233</v>
      </c>
      <c r="C11" s="339"/>
      <c r="D11" s="335">
        <f>แจงรายละเอียด!D27</f>
        <v>75000</v>
      </c>
      <c r="E11" s="336"/>
      <c r="F11" s="335"/>
      <c r="G11" s="336"/>
    </row>
    <row r="12" spans="1:7" ht="23.25">
      <c r="A12" s="16">
        <v>1.2</v>
      </c>
      <c r="B12" s="359" t="s">
        <v>38</v>
      </c>
      <c r="C12" s="360"/>
      <c r="D12" s="350">
        <f>SUM(D13:E20)</f>
        <v>10435060</v>
      </c>
      <c r="E12" s="351"/>
      <c r="F12" s="342"/>
      <c r="G12" s="343"/>
    </row>
    <row r="13" spans="1:7" s="221" customFormat="1" ht="23.25">
      <c r="A13" s="220"/>
      <c r="B13" s="338" t="s">
        <v>45</v>
      </c>
      <c r="C13" s="339"/>
      <c r="D13" s="335">
        <f>แจงรายละเอียด!D10+แจงรายละเอียด!D16+แจงรายละเอียด!D29+แจงรายละเอียด!D49+แจงรายละเอียด!D50+แจงรายละเอียด!D57+แจงรายละเอียด!D58+แจงรายละเอียด!D65+แจงรายละเอียด!D67+แจงรายละเอียด!D73+แจงรายละเอียด!D74+แจงรายละเอียด!D82</f>
        <v>6009240</v>
      </c>
      <c r="E13" s="336"/>
      <c r="F13" s="357"/>
      <c r="G13" s="358"/>
    </row>
    <row r="14" spans="1:7" s="221" customFormat="1" ht="23.25">
      <c r="A14" s="220"/>
      <c r="B14" s="338" t="s">
        <v>46</v>
      </c>
      <c r="C14" s="339"/>
      <c r="D14" s="335">
        <f>แจงรายละเอียด!D20</f>
        <v>19200</v>
      </c>
      <c r="E14" s="336"/>
      <c r="F14" s="357"/>
      <c r="G14" s="358"/>
    </row>
    <row r="15" spans="1:7" s="221" customFormat="1" ht="23.25">
      <c r="A15" s="220"/>
      <c r="B15" s="338" t="s">
        <v>47</v>
      </c>
      <c r="C15" s="339"/>
      <c r="D15" s="335">
        <f>แจงรายละเอียด!D12+แจงรายละเอียด!D17+แจงรายละเอียด!D21+แจงรายละเอียด!D30+แจงรายละเอียด!D52+แจงรายละเอียด!D60+แจงรายละเอียด!D76</f>
        <v>1076000</v>
      </c>
      <c r="E15" s="336"/>
      <c r="F15" s="357"/>
      <c r="G15" s="358"/>
    </row>
    <row r="16" spans="1:7" s="221" customFormat="1" ht="23.25">
      <c r="A16" s="220"/>
      <c r="B16" s="338" t="s">
        <v>48</v>
      </c>
      <c r="C16" s="339"/>
      <c r="D16" s="335">
        <f>แจงรายละเอียด!D51+แจงรายละเอียด!D59</f>
        <v>176000</v>
      </c>
      <c r="E16" s="336"/>
      <c r="F16" s="357"/>
      <c r="G16" s="358"/>
    </row>
    <row r="17" spans="1:7" s="221" customFormat="1" ht="23.25">
      <c r="A17" s="220"/>
      <c r="B17" s="338" t="s">
        <v>208</v>
      </c>
      <c r="C17" s="339"/>
      <c r="D17" s="335">
        <f>แจงรายละเอียด!D31+แจงรายละเอียด!D78</f>
        <v>117500</v>
      </c>
      <c r="E17" s="336"/>
      <c r="F17" s="335"/>
      <c r="G17" s="336"/>
    </row>
    <row r="18" spans="1:7" s="221" customFormat="1" ht="23.25">
      <c r="A18" s="220"/>
      <c r="B18" s="233" t="s">
        <v>302</v>
      </c>
      <c r="C18" s="234"/>
      <c r="D18" s="335">
        <f>แจงรายละเอียด!D111+แจงรายละเอียด!D113+แจงรายละเอียด!D120</f>
        <v>99500</v>
      </c>
      <c r="E18" s="336"/>
      <c r="F18" s="335"/>
      <c r="G18" s="336"/>
    </row>
    <row r="19" spans="1:7" s="221" customFormat="1" ht="23.25">
      <c r="A19" s="220"/>
      <c r="B19" s="233" t="s">
        <v>303</v>
      </c>
      <c r="C19" s="234"/>
      <c r="D19" s="335">
        <f>แจงรายละเอียด!D115</f>
        <v>90000</v>
      </c>
      <c r="E19" s="336"/>
      <c r="F19" s="231"/>
      <c r="G19" s="232"/>
    </row>
    <row r="20" spans="1:7" s="221" customFormat="1" ht="23.25">
      <c r="A20" s="220"/>
      <c r="B20" s="338" t="s">
        <v>304</v>
      </c>
      <c r="C20" s="339"/>
      <c r="D20" s="335">
        <f>แจงรายละเอียด!D124</f>
        <v>2847620</v>
      </c>
      <c r="E20" s="336"/>
      <c r="F20" s="335"/>
      <c r="G20" s="336"/>
    </row>
    <row r="21" spans="1:7" ht="23.25">
      <c r="A21" s="17">
        <v>1.3</v>
      </c>
      <c r="B21" s="349" t="s">
        <v>5</v>
      </c>
      <c r="C21" s="349"/>
      <c r="D21" s="350">
        <v>47578600</v>
      </c>
      <c r="E21" s="351"/>
      <c r="F21" s="365"/>
      <c r="G21" s="365"/>
    </row>
    <row r="22" spans="1:7" s="221" customFormat="1" ht="23.25">
      <c r="A22" s="222"/>
      <c r="B22" s="340" t="s">
        <v>234</v>
      </c>
      <c r="C22" s="341"/>
      <c r="D22" s="335">
        <f>แจงรายละเอียด!D35</f>
        <v>3864000</v>
      </c>
      <c r="E22" s="336"/>
      <c r="F22" s="353"/>
      <c r="G22" s="353"/>
    </row>
    <row r="23" spans="1:7" s="221" customFormat="1" ht="23.25">
      <c r="A23" s="222"/>
      <c r="B23" s="338" t="s">
        <v>235</v>
      </c>
      <c r="C23" s="339"/>
      <c r="D23" s="335">
        <f>แจงรายละเอียด!D86</f>
        <v>7935000</v>
      </c>
      <c r="E23" s="336"/>
      <c r="F23" s="353"/>
      <c r="G23" s="353"/>
    </row>
    <row r="24" spans="1:7" s="221" customFormat="1" ht="23.25">
      <c r="A24" s="222"/>
      <c r="B24" s="338" t="s">
        <v>236</v>
      </c>
      <c r="C24" s="339"/>
      <c r="D24" s="335">
        <f>แจงรายละเอียด!D87</f>
        <v>16560000</v>
      </c>
      <c r="E24" s="336"/>
      <c r="F24" s="353"/>
      <c r="G24" s="353"/>
    </row>
    <row r="25" spans="1:7" s="221" customFormat="1" ht="23.25">
      <c r="A25" s="222"/>
      <c r="B25" s="338" t="s">
        <v>237</v>
      </c>
      <c r="C25" s="339"/>
      <c r="D25" s="335">
        <f>แจงรายละเอียด!D88</f>
        <v>8280000</v>
      </c>
      <c r="E25" s="336"/>
      <c r="F25" s="353"/>
      <c r="G25" s="353"/>
    </row>
    <row r="26" spans="1:7" s="221" customFormat="1" ht="23.25">
      <c r="A26" s="222"/>
      <c r="B26" s="338" t="s">
        <v>238</v>
      </c>
      <c r="C26" s="339"/>
      <c r="D26" s="335">
        <f>แจงรายละเอียด!D84</f>
        <v>460000</v>
      </c>
      <c r="E26" s="336"/>
      <c r="F26" s="353"/>
      <c r="G26" s="353"/>
    </row>
    <row r="27" spans="1:7" s="221" customFormat="1" ht="23.25">
      <c r="A27" s="223"/>
      <c r="B27" s="354" t="s">
        <v>239</v>
      </c>
      <c r="C27" s="354"/>
      <c r="D27" s="344">
        <f>แจงรายละเอียด!D90</f>
        <v>1035000</v>
      </c>
      <c r="E27" s="345"/>
      <c r="F27" s="354"/>
      <c r="G27" s="354"/>
    </row>
    <row r="28" spans="1:7" s="221" customFormat="1" ht="23.25">
      <c r="A28" s="224"/>
      <c r="B28" s="337" t="s">
        <v>49</v>
      </c>
      <c r="C28" s="337"/>
      <c r="D28" s="352"/>
      <c r="E28" s="352"/>
      <c r="F28" s="352"/>
      <c r="G28" s="352"/>
    </row>
    <row r="29" spans="1:7" s="221" customFormat="1" ht="23.25">
      <c r="A29" s="224"/>
      <c r="B29" s="363" t="s">
        <v>240</v>
      </c>
      <c r="C29" s="364"/>
      <c r="D29" s="335">
        <f>แจงรายละเอียด!D38</f>
        <v>310500</v>
      </c>
      <c r="E29" s="336"/>
      <c r="F29" s="335"/>
      <c r="G29" s="336"/>
    </row>
    <row r="30" spans="1:7" s="221" customFormat="1" ht="23.25">
      <c r="A30" s="224"/>
      <c r="B30" s="363" t="s">
        <v>241</v>
      </c>
      <c r="C30" s="364"/>
      <c r="D30" s="335">
        <f>แจงรายละเอียด!D40</f>
        <v>69000</v>
      </c>
      <c r="E30" s="336"/>
      <c r="F30" s="335"/>
      <c r="G30" s="336"/>
    </row>
    <row r="31" spans="1:7" s="221" customFormat="1" ht="23.25">
      <c r="A31" s="224"/>
      <c r="B31" s="363" t="s">
        <v>242</v>
      </c>
      <c r="C31" s="364"/>
      <c r="D31" s="335">
        <f>แจงรายละเอียด!D41</f>
        <v>115000</v>
      </c>
      <c r="E31" s="336"/>
      <c r="F31" s="335"/>
      <c r="G31" s="336"/>
    </row>
    <row r="32" spans="1:7" s="221" customFormat="1" ht="23.25">
      <c r="A32" s="224"/>
      <c r="B32" s="363" t="s">
        <v>243</v>
      </c>
      <c r="C32" s="364"/>
      <c r="D32" s="335">
        <f>แจงรายละเอียด!D42</f>
        <v>368000</v>
      </c>
      <c r="E32" s="336"/>
      <c r="F32" s="335"/>
      <c r="G32" s="336"/>
    </row>
    <row r="33" spans="1:7" s="221" customFormat="1" ht="23.25">
      <c r="A33" s="225"/>
      <c r="B33" s="330" t="s">
        <v>244</v>
      </c>
      <c r="C33" s="330"/>
      <c r="D33" s="353">
        <f>แจงรายละเอียด!D13+แจงรายละเอียด!D18+แจงรายละเอียด!D32+แจงรายละเอียด!D53+แจงรายละเอียด!D61+แจงรายละเอียด!D69+แจงรายละเอียด!D77</f>
        <v>516400</v>
      </c>
      <c r="E33" s="353"/>
      <c r="F33" s="330"/>
      <c r="G33" s="330"/>
    </row>
    <row r="34" spans="1:7" s="20" customFormat="1" ht="23.25">
      <c r="A34" s="243"/>
      <c r="B34" s="331" t="s">
        <v>300</v>
      </c>
      <c r="C34" s="332"/>
      <c r="D34" s="333">
        <f>แจงรายละเอียด!D118</f>
        <v>20700</v>
      </c>
      <c r="E34" s="333"/>
      <c r="F34" s="333"/>
      <c r="G34" s="333"/>
    </row>
    <row r="35" spans="1:7" s="21" customFormat="1" ht="23.25">
      <c r="A35" s="15"/>
      <c r="B35" s="331" t="s">
        <v>301</v>
      </c>
      <c r="C35" s="332"/>
      <c r="D35" s="333">
        <f>แจงรายละเอียด!D122</f>
        <v>45000</v>
      </c>
      <c r="E35" s="333"/>
      <c r="F35" s="334"/>
      <c r="G35" s="334"/>
    </row>
    <row r="36" spans="1:7" ht="23.25">
      <c r="A36" s="243"/>
      <c r="B36" s="326" t="s">
        <v>354</v>
      </c>
      <c r="C36" s="327"/>
      <c r="D36" s="328">
        <v>8000000</v>
      </c>
      <c r="E36" s="329"/>
      <c r="F36" s="10"/>
      <c r="G36" s="146"/>
    </row>
    <row r="37" spans="1:6" ht="23.25">
      <c r="A37" s="19"/>
      <c r="B37" s="20"/>
      <c r="C37" s="20"/>
      <c r="D37" s="9"/>
      <c r="E37" s="9"/>
      <c r="F37" s="9"/>
    </row>
    <row r="38" spans="1:7" ht="23.25">
      <c r="A38" s="19"/>
      <c r="B38" s="20"/>
      <c r="C38" s="20"/>
      <c r="D38" s="9"/>
      <c r="E38" s="9"/>
      <c r="F38" s="9"/>
      <c r="G38" s="39"/>
    </row>
    <row r="39" spans="1:6" ht="23.25">
      <c r="A39" s="19"/>
      <c r="B39" s="20"/>
      <c r="C39" s="20"/>
      <c r="D39" s="9"/>
      <c r="E39" s="9"/>
      <c r="F39" s="9"/>
    </row>
    <row r="40" spans="1:6" ht="23.25">
      <c r="A40" s="19"/>
      <c r="B40" s="20"/>
      <c r="C40" s="20"/>
      <c r="D40" s="9"/>
      <c r="E40" s="9"/>
      <c r="F40" s="9"/>
    </row>
    <row r="41" spans="1:6" ht="23.25">
      <c r="A41" s="19"/>
      <c r="B41" s="20"/>
      <c r="C41" s="20"/>
      <c r="D41" s="9"/>
      <c r="E41" s="9"/>
      <c r="F41" s="9"/>
    </row>
    <row r="42" spans="1:6" ht="23.25">
      <c r="A42" s="19"/>
      <c r="B42" s="20"/>
      <c r="C42" s="20"/>
      <c r="D42" s="9"/>
      <c r="E42" s="9"/>
      <c r="F42" s="9"/>
    </row>
    <row r="43" spans="1:6" ht="23.25">
      <c r="A43" s="19"/>
      <c r="B43" s="20"/>
      <c r="C43" s="20"/>
      <c r="D43" s="9"/>
      <c r="E43" s="9"/>
      <c r="F43" s="9"/>
    </row>
    <row r="44" spans="1:6" ht="23.25">
      <c r="A44" s="19"/>
      <c r="B44" s="20"/>
      <c r="C44" s="20"/>
      <c r="D44" s="9"/>
      <c r="E44" s="9"/>
      <c r="F44" s="9"/>
    </row>
    <row r="45" spans="1:6" ht="23.25">
      <c r="A45" s="19"/>
      <c r="B45" s="20"/>
      <c r="C45" s="20"/>
      <c r="D45" s="9"/>
      <c r="E45" s="9"/>
      <c r="F45" s="9"/>
    </row>
    <row r="46" spans="1:6" ht="23.25">
      <c r="A46" s="19"/>
      <c r="B46" s="20"/>
      <c r="C46" s="20"/>
      <c r="D46" s="9"/>
      <c r="E46" s="9"/>
      <c r="F46" s="9"/>
    </row>
    <row r="47" spans="1:6" ht="23.25">
      <c r="A47" s="19"/>
      <c r="B47" s="20"/>
      <c r="C47" s="20"/>
      <c r="D47" s="9"/>
      <c r="E47" s="9"/>
      <c r="F47" s="9"/>
    </row>
    <row r="48" spans="1:6" ht="23.25">
      <c r="A48" s="19"/>
      <c r="B48" s="20"/>
      <c r="C48" s="20"/>
      <c r="D48" s="9"/>
      <c r="E48" s="9"/>
      <c r="F48" s="9"/>
    </row>
    <row r="49" spans="1:6" ht="23.25">
      <c r="A49" s="19"/>
      <c r="B49" s="20"/>
      <c r="C49" s="20"/>
      <c r="D49" s="9"/>
      <c r="E49" s="9"/>
      <c r="F49" s="9"/>
    </row>
    <row r="50" spans="1:6" ht="23.25">
      <c r="A50" s="19"/>
      <c r="B50" s="20"/>
      <c r="C50" s="20"/>
      <c r="D50" s="9"/>
      <c r="E50" s="9"/>
      <c r="F50" s="9"/>
    </row>
    <row r="51" spans="1:6" ht="23.25">
      <c r="A51" s="19"/>
      <c r="B51" s="20"/>
      <c r="C51" s="20"/>
      <c r="D51" s="9"/>
      <c r="E51" s="9"/>
      <c r="F51" s="9"/>
    </row>
    <row r="52" spans="1:6" ht="23.25">
      <c r="A52" s="19"/>
      <c r="B52" s="20"/>
      <c r="C52" s="20"/>
      <c r="D52" s="9"/>
      <c r="E52" s="9"/>
      <c r="F52" s="9"/>
    </row>
    <row r="53" spans="1:6" ht="23.25">
      <c r="A53" s="19"/>
      <c r="B53" s="20"/>
      <c r="C53" s="20"/>
      <c r="D53" s="9"/>
      <c r="E53" s="9"/>
      <c r="F53" s="9"/>
    </row>
    <row r="54" spans="1:6" ht="23.25">
      <c r="A54" s="19"/>
      <c r="B54" s="20"/>
      <c r="C54" s="20"/>
      <c r="D54" s="9"/>
      <c r="E54" s="9"/>
      <c r="F54" s="9"/>
    </row>
    <row r="55" spans="1:6" ht="23.25">
      <c r="A55" s="19"/>
      <c r="B55" s="20"/>
      <c r="C55" s="20"/>
      <c r="D55" s="9"/>
      <c r="E55" s="9"/>
      <c r="F55" s="9"/>
    </row>
    <row r="56" spans="1:6" ht="23.25">
      <c r="A56" s="19"/>
      <c r="B56" s="20"/>
      <c r="C56" s="20"/>
      <c r="D56" s="9"/>
      <c r="E56" s="9"/>
      <c r="F56" s="9"/>
    </row>
  </sheetData>
  <sheetProtection/>
  <mergeCells count="97">
    <mergeCell ref="F25:G25"/>
    <mergeCell ref="B26:C26"/>
    <mergeCell ref="D25:E25"/>
    <mergeCell ref="D26:E26"/>
    <mergeCell ref="B32:C32"/>
    <mergeCell ref="D32:E32"/>
    <mergeCell ref="F32:G32"/>
    <mergeCell ref="B27:C27"/>
    <mergeCell ref="B31:C31"/>
    <mergeCell ref="D31:E31"/>
    <mergeCell ref="F31:G31"/>
    <mergeCell ref="B29:C29"/>
    <mergeCell ref="B30:C30"/>
    <mergeCell ref="D29:E29"/>
    <mergeCell ref="F20:G20"/>
    <mergeCell ref="F23:G23"/>
    <mergeCell ref="F21:G21"/>
    <mergeCell ref="F24:G24"/>
    <mergeCell ref="F26:G26"/>
    <mergeCell ref="D30:E30"/>
    <mergeCell ref="B15:C15"/>
    <mergeCell ref="B16:C16"/>
    <mergeCell ref="D21:E21"/>
    <mergeCell ref="D15:E15"/>
    <mergeCell ref="D16:E16"/>
    <mergeCell ref="B21:C21"/>
    <mergeCell ref="D17:E17"/>
    <mergeCell ref="B20:C20"/>
    <mergeCell ref="B17:C17"/>
    <mergeCell ref="F15:G15"/>
    <mergeCell ref="F16:G16"/>
    <mergeCell ref="F17:G17"/>
    <mergeCell ref="D18:E18"/>
    <mergeCell ref="F18:G18"/>
    <mergeCell ref="D22:E22"/>
    <mergeCell ref="F22:G22"/>
    <mergeCell ref="D20:E20"/>
    <mergeCell ref="B5:C5"/>
    <mergeCell ref="B13:C13"/>
    <mergeCell ref="D8:E8"/>
    <mergeCell ref="B12:C12"/>
    <mergeCell ref="D5:E5"/>
    <mergeCell ref="F13:G13"/>
    <mergeCell ref="D13:E13"/>
    <mergeCell ref="B8:C8"/>
    <mergeCell ref="F9:G9"/>
    <mergeCell ref="D10:E10"/>
    <mergeCell ref="F11:G11"/>
    <mergeCell ref="B11:C11"/>
    <mergeCell ref="F12:G12"/>
    <mergeCell ref="D11:E11"/>
    <mergeCell ref="F14:G14"/>
    <mergeCell ref="D14:E14"/>
    <mergeCell ref="D12:E12"/>
    <mergeCell ref="B9:C9"/>
    <mergeCell ref="D7:E7"/>
    <mergeCell ref="D9:E9"/>
    <mergeCell ref="B6:C6"/>
    <mergeCell ref="B7:C7"/>
    <mergeCell ref="B14:C14"/>
    <mergeCell ref="D3:E3"/>
    <mergeCell ref="F33:G33"/>
    <mergeCell ref="D28:E28"/>
    <mergeCell ref="D33:E33"/>
    <mergeCell ref="F27:G27"/>
    <mergeCell ref="D27:E27"/>
    <mergeCell ref="F30:G30"/>
    <mergeCell ref="F29:G29"/>
    <mergeCell ref="F28:G28"/>
    <mergeCell ref="D6:E6"/>
    <mergeCell ref="F5:G5"/>
    <mergeCell ref="F6:G6"/>
    <mergeCell ref="F7:G7"/>
    <mergeCell ref="F8:G8"/>
    <mergeCell ref="A1:F1"/>
    <mergeCell ref="B3:C3"/>
    <mergeCell ref="B4:C4"/>
    <mergeCell ref="D4:E4"/>
    <mergeCell ref="F3:G3"/>
    <mergeCell ref="F4:G4"/>
    <mergeCell ref="F34:G34"/>
    <mergeCell ref="F35:G35"/>
    <mergeCell ref="D19:E19"/>
    <mergeCell ref="B28:C28"/>
    <mergeCell ref="B23:C23"/>
    <mergeCell ref="B24:C24"/>
    <mergeCell ref="B25:C25"/>
    <mergeCell ref="B22:C22"/>
    <mergeCell ref="D23:E23"/>
    <mergeCell ref="D24:E24"/>
    <mergeCell ref="B36:C36"/>
    <mergeCell ref="D36:E36"/>
    <mergeCell ref="B33:C33"/>
    <mergeCell ref="B34:C34"/>
    <mergeCell ref="B35:C35"/>
    <mergeCell ref="D34:E34"/>
    <mergeCell ref="D35:E35"/>
  </mergeCells>
  <printOptions horizontalCentered="1"/>
  <pageMargins left="0.7480314960629921" right="0.2362204724409449" top="0.26" bottom="0.25" header="0.2" footer="0.5118110236220472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6"/>
  <sheetViews>
    <sheetView zoomScalePageLayoutView="0" workbookViewId="0" topLeftCell="A1">
      <selection activeCell="H22" sqref="H22:K34"/>
    </sheetView>
  </sheetViews>
  <sheetFormatPr defaultColWidth="9.140625" defaultRowHeight="21.75"/>
  <cols>
    <col min="1" max="1" width="35.28125" style="12" customWidth="1"/>
    <col min="2" max="2" width="8.421875" style="12" customWidth="1"/>
    <col min="3" max="3" width="16.57421875" style="12" bestFit="1" customWidth="1"/>
    <col min="4" max="4" width="10.28125" style="12" bestFit="1" customWidth="1"/>
    <col min="5" max="5" width="11.28125" style="12" bestFit="1" customWidth="1"/>
    <col min="6" max="6" width="12.140625" style="12" bestFit="1" customWidth="1"/>
    <col min="7" max="7" width="10.28125" style="12" bestFit="1" customWidth="1"/>
    <col min="8" max="8" width="13.57421875" style="12" customWidth="1"/>
    <col min="9" max="9" width="11.28125" style="38" bestFit="1" customWidth="1"/>
    <col min="10" max="10" width="10.8515625" style="12" bestFit="1" customWidth="1"/>
    <col min="11" max="16384" width="9.140625" style="12" customWidth="1"/>
  </cols>
  <sheetData>
    <row r="1" ht="23.25">
      <c r="A1" s="137" t="s">
        <v>141</v>
      </c>
    </row>
    <row r="2" ht="23.25">
      <c r="A2" s="137" t="s">
        <v>142</v>
      </c>
    </row>
    <row r="3" spans="3:6" ht="23.25">
      <c r="C3" s="138" t="s">
        <v>143</v>
      </c>
      <c r="F3" s="138" t="s">
        <v>144</v>
      </c>
    </row>
    <row r="4" spans="1:9" s="137" customFormat="1" ht="23.25">
      <c r="A4" s="137" t="s">
        <v>145</v>
      </c>
      <c r="I4" s="155"/>
    </row>
    <row r="5" spans="1:7" ht="23.25">
      <c r="A5" s="139" t="s">
        <v>9</v>
      </c>
      <c r="B5" s="140" t="s">
        <v>2</v>
      </c>
      <c r="C5" s="366" t="s">
        <v>146</v>
      </c>
      <c r="D5" s="367"/>
      <c r="E5" s="367"/>
      <c r="F5" s="367"/>
      <c r="G5" s="367"/>
    </row>
    <row r="6" spans="1:7" ht="23.25">
      <c r="A6" s="141"/>
      <c r="B6" s="142"/>
      <c r="C6" s="143" t="s">
        <v>1</v>
      </c>
      <c r="D6" s="144" t="s">
        <v>147</v>
      </c>
      <c r="E6" s="144" t="s">
        <v>148</v>
      </c>
      <c r="F6" s="144" t="s">
        <v>149</v>
      </c>
      <c r="G6" s="144" t="s">
        <v>150</v>
      </c>
    </row>
    <row r="7" spans="1:7" ht="23.25">
      <c r="A7" s="171" t="s">
        <v>250</v>
      </c>
      <c r="B7" s="175" t="s">
        <v>12</v>
      </c>
      <c r="C7" s="176">
        <v>25</v>
      </c>
      <c r="D7" s="177"/>
      <c r="E7" s="177">
        <f>C7</f>
        <v>25</v>
      </c>
      <c r="F7" s="177">
        <f>E7</f>
        <v>25</v>
      </c>
      <c r="G7" s="178">
        <f>F7</f>
        <v>25</v>
      </c>
    </row>
    <row r="8" spans="1:7" ht="23.25">
      <c r="A8" s="172" t="s">
        <v>251</v>
      </c>
      <c r="B8" s="179"/>
      <c r="C8" s="180"/>
      <c r="D8" s="181"/>
      <c r="E8" s="181"/>
      <c r="F8" s="181"/>
      <c r="G8" s="226"/>
    </row>
    <row r="9" spans="1:7" ht="23.25">
      <c r="A9" s="10" t="s">
        <v>245</v>
      </c>
      <c r="B9" s="145" t="s">
        <v>12</v>
      </c>
      <c r="C9" s="146">
        <v>6600</v>
      </c>
      <c r="D9" s="147">
        <f>C9</f>
        <v>6600</v>
      </c>
      <c r="E9" s="147">
        <f>D9</f>
        <v>6600</v>
      </c>
      <c r="F9" s="145"/>
      <c r="G9" s="145"/>
    </row>
    <row r="10" spans="1:7" ht="23.25">
      <c r="A10" s="10" t="s">
        <v>246</v>
      </c>
      <c r="B10" s="145" t="s">
        <v>12</v>
      </c>
      <c r="C10" s="146">
        <v>6600</v>
      </c>
      <c r="D10" s="147">
        <f>C10</f>
        <v>6600</v>
      </c>
      <c r="E10" s="147">
        <f>C10</f>
        <v>6600</v>
      </c>
      <c r="F10" s="145"/>
      <c r="G10" s="145"/>
    </row>
    <row r="11" spans="1:7" ht="23.25">
      <c r="A11" s="133" t="s">
        <v>247</v>
      </c>
      <c r="B11" s="145" t="s">
        <v>27</v>
      </c>
      <c r="C11" s="146">
        <v>6600</v>
      </c>
      <c r="D11" s="146"/>
      <c r="E11" s="146">
        <f>C11</f>
        <v>6600</v>
      </c>
      <c r="F11" s="146">
        <f>E11</f>
        <v>6600</v>
      </c>
      <c r="G11" s="146">
        <f>F11</f>
        <v>6600</v>
      </c>
    </row>
    <row r="12" spans="1:7" ht="23.25">
      <c r="A12" s="133" t="s">
        <v>297</v>
      </c>
      <c r="B12" s="145" t="s">
        <v>27</v>
      </c>
      <c r="C12" s="146">
        <f>C9</f>
        <v>6600</v>
      </c>
      <c r="D12" s="146"/>
      <c r="E12" s="146"/>
      <c r="F12" s="146">
        <f>C12</f>
        <v>6600</v>
      </c>
      <c r="G12" s="146"/>
    </row>
    <row r="13" spans="1:7" ht="23.25">
      <c r="A13" s="133" t="s">
        <v>298</v>
      </c>
      <c r="B13" s="145"/>
      <c r="C13" s="146"/>
      <c r="D13" s="146"/>
      <c r="E13" s="146"/>
      <c r="F13" s="146"/>
      <c r="G13" s="146"/>
    </row>
    <row r="14" spans="1:7" ht="23.25">
      <c r="A14" s="10" t="s">
        <v>296</v>
      </c>
      <c r="B14" s="145" t="s">
        <v>249</v>
      </c>
      <c r="C14" s="13">
        <v>25</v>
      </c>
      <c r="D14" s="13">
        <v>25</v>
      </c>
      <c r="E14" s="13">
        <v>25</v>
      </c>
      <c r="F14" s="13">
        <v>25</v>
      </c>
      <c r="G14" s="13">
        <v>25</v>
      </c>
    </row>
    <row r="15" spans="1:7" ht="23.25">
      <c r="A15" s="13"/>
      <c r="B15" s="13"/>
      <c r="C15" s="145"/>
      <c r="D15" s="145"/>
      <c r="E15" s="145"/>
      <c r="F15" s="145"/>
      <c r="G15" s="145"/>
    </row>
    <row r="16" spans="1:7" ht="23.25">
      <c r="A16" s="13"/>
      <c r="B16" s="13"/>
      <c r="C16" s="13"/>
      <c r="D16" s="13"/>
      <c r="E16" s="13"/>
      <c r="F16" s="13"/>
      <c r="G16" s="13"/>
    </row>
    <row r="17" spans="1:7" ht="23.25">
      <c r="A17" s="13"/>
      <c r="B17" s="13"/>
      <c r="C17" s="13"/>
      <c r="D17" s="13"/>
      <c r="E17" s="13"/>
      <c r="F17" s="13"/>
      <c r="G17" s="13"/>
    </row>
    <row r="18" spans="1:7" ht="23.25">
      <c r="A18" s="13"/>
      <c r="B18" s="13"/>
      <c r="C18" s="13"/>
      <c r="D18" s="13"/>
      <c r="E18" s="13"/>
      <c r="F18" s="13"/>
      <c r="G18" s="13"/>
    </row>
    <row r="19" spans="1:7" ht="23.25">
      <c r="A19" s="13"/>
      <c r="B19" s="13"/>
      <c r="C19" s="13"/>
      <c r="D19" s="13"/>
      <c r="E19" s="13"/>
      <c r="F19" s="13"/>
      <c r="G19" s="13"/>
    </row>
    <row r="20" ht="23.25">
      <c r="A20" s="137" t="s">
        <v>151</v>
      </c>
    </row>
    <row r="21" spans="1:7" ht="23.25">
      <c r="A21" s="139" t="s">
        <v>9</v>
      </c>
      <c r="B21" s="140" t="s">
        <v>2</v>
      </c>
      <c r="C21" s="366" t="s">
        <v>146</v>
      </c>
      <c r="D21" s="367"/>
      <c r="E21" s="367"/>
      <c r="F21" s="367"/>
      <c r="G21" s="367"/>
    </row>
    <row r="22" spans="1:7" ht="23.25">
      <c r="A22" s="141"/>
      <c r="B22" s="142"/>
      <c r="C22" s="143" t="s">
        <v>1</v>
      </c>
      <c r="D22" s="18" t="s">
        <v>147</v>
      </c>
      <c r="E22" s="18" t="s">
        <v>148</v>
      </c>
      <c r="F22" s="18" t="s">
        <v>149</v>
      </c>
      <c r="G22" s="18" t="s">
        <v>150</v>
      </c>
    </row>
    <row r="23" spans="1:8" ht="23.25">
      <c r="A23" s="171" t="s">
        <v>250</v>
      </c>
      <c r="B23" s="175" t="s">
        <v>53</v>
      </c>
      <c r="C23" s="176">
        <f>แจงรายละเอียด!D8</f>
        <v>506260</v>
      </c>
      <c r="D23" s="177">
        <f>C23</f>
        <v>506260</v>
      </c>
      <c r="E23" s="177"/>
      <c r="F23" s="177"/>
      <c r="G23" s="178"/>
      <c r="H23" s="39"/>
    </row>
    <row r="24" spans="1:7" ht="23.25">
      <c r="A24" s="172" t="s">
        <v>251</v>
      </c>
      <c r="B24" s="179"/>
      <c r="C24" s="180"/>
      <c r="D24" s="181"/>
      <c r="E24" s="181"/>
      <c r="F24" s="181"/>
      <c r="G24" s="226"/>
    </row>
    <row r="25" spans="1:8" ht="23.25">
      <c r="A25" s="10" t="s">
        <v>245</v>
      </c>
      <c r="B25" s="148" t="s">
        <v>53</v>
      </c>
      <c r="C25" s="148">
        <f>แจงรายละเอียด!D46+แจงรายละเอียด!D63</f>
        <v>8154400</v>
      </c>
      <c r="D25" s="148"/>
      <c r="E25" s="148">
        <f>C25</f>
        <v>8154400</v>
      </c>
      <c r="F25" s="148"/>
      <c r="G25" s="11"/>
      <c r="H25" s="154"/>
    </row>
    <row r="26" spans="1:8" ht="23.25">
      <c r="A26" s="10" t="s">
        <v>246</v>
      </c>
      <c r="B26" s="148" t="s">
        <v>53</v>
      </c>
      <c r="C26" s="148">
        <f>แจงรายละเอียด!D35+แจงรายละเอียด!D37+แจงรายละเอียด!D85</f>
        <v>37570500</v>
      </c>
      <c r="D26" s="148"/>
      <c r="E26" s="153">
        <f>C26</f>
        <v>37570500</v>
      </c>
      <c r="F26" s="11"/>
      <c r="G26" s="11"/>
      <c r="H26" s="154"/>
    </row>
    <row r="27" spans="1:10" ht="23.25">
      <c r="A27" s="133" t="s">
        <v>247</v>
      </c>
      <c r="B27" s="148" t="s">
        <v>53</v>
      </c>
      <c r="C27" s="148">
        <f>แจงรายละเอียด!D89</f>
        <v>18631520</v>
      </c>
      <c r="D27" s="148">
        <v>691740</v>
      </c>
      <c r="E27" s="148">
        <v>3350000</v>
      </c>
      <c r="F27" s="148">
        <v>4069440</v>
      </c>
      <c r="G27" s="148">
        <v>2451340</v>
      </c>
      <c r="H27" s="154"/>
      <c r="J27" s="154"/>
    </row>
    <row r="28" spans="1:9" s="20" customFormat="1" ht="23.25">
      <c r="A28" s="241" t="s">
        <v>297</v>
      </c>
      <c r="B28" s="175" t="s">
        <v>27</v>
      </c>
      <c r="C28" s="176">
        <f>แจงรายละเอียด!D110</f>
        <v>289700</v>
      </c>
      <c r="D28" s="176">
        <f>C28</f>
        <v>289700</v>
      </c>
      <c r="E28" s="176"/>
      <c r="F28" s="176"/>
      <c r="G28" s="176"/>
      <c r="I28" s="182"/>
    </row>
    <row r="29" spans="1:9" s="20" customFormat="1" ht="23.25">
      <c r="A29" s="242" t="s">
        <v>298</v>
      </c>
      <c r="B29" s="179"/>
      <c r="C29" s="180"/>
      <c r="D29" s="180"/>
      <c r="E29" s="180"/>
      <c r="F29" s="180"/>
      <c r="G29" s="180"/>
      <c r="I29" s="182"/>
    </row>
    <row r="30" spans="1:10" ht="23.25">
      <c r="A30" s="10" t="s">
        <v>248</v>
      </c>
      <c r="B30" s="148" t="s">
        <v>53</v>
      </c>
      <c r="C30" s="148">
        <f>แจงรายละเอียด!D124</f>
        <v>2847620</v>
      </c>
      <c r="D30" s="11">
        <v>530000</v>
      </c>
      <c r="E30" s="149">
        <v>1907120</v>
      </c>
      <c r="F30" s="11">
        <v>313840</v>
      </c>
      <c r="G30" s="11">
        <v>149660</v>
      </c>
      <c r="H30" s="8"/>
      <c r="J30" s="154"/>
    </row>
    <row r="31" spans="1:7" ht="23.25">
      <c r="A31" s="13"/>
      <c r="B31" s="150"/>
      <c r="C31" s="145"/>
      <c r="D31" s="11"/>
      <c r="E31" s="11"/>
      <c r="F31" s="11"/>
      <c r="G31" s="11"/>
    </row>
    <row r="32" spans="1:10" ht="23.25">
      <c r="A32" s="18" t="s">
        <v>3</v>
      </c>
      <c r="B32" s="151"/>
      <c r="C32" s="4">
        <f>SUM(C23:C31)</f>
        <v>68000000</v>
      </c>
      <c r="D32" s="4">
        <f>SUM(D23:D31)</f>
        <v>2017700</v>
      </c>
      <c r="E32" s="3">
        <f>SUM(E25:E31)</f>
        <v>50982020</v>
      </c>
      <c r="F32" s="3">
        <f>SUM(F27:F31)</f>
        <v>4383280</v>
      </c>
      <c r="G32" s="3">
        <f>SUM(G27:G31)</f>
        <v>2601000</v>
      </c>
      <c r="H32" s="8"/>
      <c r="J32" s="8"/>
    </row>
    <row r="33" spans="1:8" ht="23.25">
      <c r="A33" s="152"/>
      <c r="B33" s="152"/>
      <c r="C33" s="152"/>
      <c r="D33" s="152"/>
      <c r="E33" s="152"/>
      <c r="F33" s="152"/>
      <c r="G33" s="152"/>
      <c r="H33" s="154"/>
    </row>
    <row r="34" spans="1:8" ht="23.25" customHeight="1">
      <c r="A34" s="368" t="s">
        <v>218</v>
      </c>
      <c r="B34" s="368"/>
      <c r="C34" s="368"/>
      <c r="D34" s="368"/>
      <c r="E34" s="20"/>
      <c r="F34" s="182"/>
      <c r="G34" s="183"/>
      <c r="H34" s="38"/>
    </row>
    <row r="35" spans="1:7" ht="23.25">
      <c r="A35" s="20"/>
      <c r="B35" s="20"/>
      <c r="C35" s="20"/>
      <c r="D35" s="20"/>
      <c r="E35" s="20"/>
      <c r="F35" s="20"/>
      <c r="G35" s="20"/>
    </row>
    <row r="36" spans="1:7" ht="23.25">
      <c r="A36" s="20"/>
      <c r="B36" s="20"/>
      <c r="C36" s="20"/>
      <c r="D36" s="20"/>
      <c r="E36" s="20"/>
      <c r="F36" s="20">
        <v>1</v>
      </c>
      <c r="G36" s="20"/>
    </row>
  </sheetData>
  <sheetProtection/>
  <mergeCells count="3">
    <mergeCell ref="C5:G5"/>
    <mergeCell ref="C21:G21"/>
    <mergeCell ref="A34:D34"/>
  </mergeCells>
  <printOptions/>
  <pageMargins left="0.55" right="0.11811023622047245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135"/>
  <sheetViews>
    <sheetView zoomScale="75" zoomScaleNormal="75" zoomScalePageLayoutView="0" workbookViewId="0" topLeftCell="A1">
      <selection activeCell="D24" sqref="D24"/>
    </sheetView>
  </sheetViews>
  <sheetFormatPr defaultColWidth="9.140625" defaultRowHeight="21.75"/>
  <cols>
    <col min="1" max="1" width="60.7109375" style="8" customWidth="1"/>
    <col min="2" max="2" width="11.00390625" style="8" customWidth="1"/>
    <col min="3" max="3" width="10.421875" style="8" customWidth="1"/>
    <col min="4" max="4" width="14.57421875" style="24" customWidth="1"/>
    <col min="5" max="5" width="18.140625" style="24" bestFit="1" customWidth="1"/>
    <col min="6" max="6" width="8.8515625" style="159" bestFit="1" customWidth="1"/>
    <col min="7" max="8" width="10.8515625" style="8" bestFit="1" customWidth="1"/>
    <col min="9" max="10" width="9.8515625" style="8" bestFit="1" customWidth="1"/>
    <col min="11" max="11" width="10.8515625" style="8" customWidth="1"/>
    <col min="12" max="12" width="12.00390625" style="8" customWidth="1"/>
    <col min="13" max="14" width="9.140625" style="8" customWidth="1"/>
    <col min="15" max="15" width="10.00390625" style="8" bestFit="1" customWidth="1"/>
    <col min="16" max="16384" width="9.140625" style="8" customWidth="1"/>
  </cols>
  <sheetData>
    <row r="1" spans="1:5" ht="23.25">
      <c r="A1" s="369" t="s">
        <v>8</v>
      </c>
      <c r="B1" s="369"/>
      <c r="C1" s="369"/>
      <c r="D1" s="369"/>
      <c r="E1" s="1"/>
    </row>
    <row r="2" spans="1:5" ht="23.25">
      <c r="A2" s="369" t="s">
        <v>204</v>
      </c>
      <c r="B2" s="369"/>
      <c r="C2" s="369"/>
      <c r="D2" s="369"/>
      <c r="E2" s="1"/>
    </row>
    <row r="3" spans="1:5" ht="14.25" customHeight="1">
      <c r="A3" s="1"/>
      <c r="B3" s="1"/>
      <c r="C3" s="1"/>
      <c r="D3" s="40"/>
      <c r="E3" s="40"/>
    </row>
    <row r="4" spans="1:5" ht="24" customHeight="1">
      <c r="A4" s="368" t="s">
        <v>218</v>
      </c>
      <c r="B4" s="368"/>
      <c r="C4" s="368"/>
      <c r="D4" s="368"/>
      <c r="E4" s="156"/>
    </row>
    <row r="5" spans="1:5" ht="23.25">
      <c r="A5" s="2" t="s">
        <v>307</v>
      </c>
      <c r="B5" s="2"/>
      <c r="C5" s="2"/>
      <c r="D5" s="34"/>
      <c r="E5" s="164">
        <f>D135</f>
        <v>68000000</v>
      </c>
    </row>
    <row r="6" spans="1:5" ht="23.25">
      <c r="A6" s="2" t="s">
        <v>17</v>
      </c>
      <c r="B6" s="2"/>
      <c r="C6" s="2"/>
      <c r="D6" s="34"/>
      <c r="E6" s="34"/>
    </row>
    <row r="7" spans="1:11" ht="23.25">
      <c r="A7" s="3" t="s">
        <v>9</v>
      </c>
      <c r="B7" s="3" t="s">
        <v>7</v>
      </c>
      <c r="C7" s="3" t="s">
        <v>10</v>
      </c>
      <c r="D7" s="30" t="s">
        <v>11</v>
      </c>
      <c r="E7" s="30" t="s">
        <v>209</v>
      </c>
      <c r="F7" s="1" t="s">
        <v>162</v>
      </c>
      <c r="G7" s="160" t="s">
        <v>163</v>
      </c>
      <c r="H7" s="8" t="s">
        <v>41</v>
      </c>
      <c r="I7" s="8" t="s">
        <v>39</v>
      </c>
      <c r="J7" s="8" t="s">
        <v>40</v>
      </c>
      <c r="K7" s="8" t="s">
        <v>0</v>
      </c>
    </row>
    <row r="8" spans="1:12" ht="23.25">
      <c r="A8" s="22" t="s">
        <v>29</v>
      </c>
      <c r="B8" s="3"/>
      <c r="C8" s="3"/>
      <c r="D8" s="184">
        <f>SUM(D10:D32)</f>
        <v>506260</v>
      </c>
      <c r="E8" s="187"/>
      <c r="F8" s="159">
        <v>540500</v>
      </c>
      <c r="G8" s="161">
        <f>F8-D8</f>
        <v>34240</v>
      </c>
      <c r="H8" s="2">
        <f>'[1]อุบลฯ'!D8</f>
        <v>292090</v>
      </c>
      <c r="I8" s="2">
        <f>'[1]ศรีสะเกษ'!D8</f>
        <v>115450</v>
      </c>
      <c r="J8" s="2">
        <f>'[1]ยโสธร'!D8</f>
        <v>78300</v>
      </c>
      <c r="K8" s="2">
        <f>'[1]อำนาจ'!D8</f>
        <v>54660</v>
      </c>
      <c r="L8" s="2">
        <f>SUM(H8:K8)</f>
        <v>540500</v>
      </c>
    </row>
    <row r="9" spans="1:12" ht="23.25">
      <c r="A9" s="157" t="s">
        <v>164</v>
      </c>
      <c r="B9" s="162"/>
      <c r="C9" s="162"/>
      <c r="D9" s="174"/>
      <c r="E9" s="187"/>
      <c r="H9" s="2"/>
      <c r="I9" s="2"/>
      <c r="J9" s="2"/>
      <c r="K9" s="2"/>
      <c r="L9" s="2"/>
    </row>
    <row r="10" spans="1:7" s="194" customFormat="1" ht="23.25">
      <c r="A10" s="218" t="s">
        <v>231</v>
      </c>
      <c r="B10" s="219">
        <v>25</v>
      </c>
      <c r="C10" s="219" t="s">
        <v>12</v>
      </c>
      <c r="D10" s="219">
        <f>B10*G10</f>
        <v>8000</v>
      </c>
      <c r="E10" s="192"/>
      <c r="F10" s="193"/>
      <c r="G10" s="194">
        <v>320</v>
      </c>
    </row>
    <row r="11" spans="1:6" s="194" customFormat="1" ht="23.25">
      <c r="A11" s="217" t="s">
        <v>165</v>
      </c>
      <c r="B11" s="192"/>
      <c r="C11" s="192"/>
      <c r="D11" s="192"/>
      <c r="E11" s="192"/>
      <c r="F11" s="193"/>
    </row>
    <row r="12" spans="1:7" s="194" customFormat="1" ht="23.25">
      <c r="A12" s="216" t="s">
        <v>281</v>
      </c>
      <c r="B12" s="192">
        <v>25</v>
      </c>
      <c r="C12" s="192" t="s">
        <v>12</v>
      </c>
      <c r="D12" s="192">
        <f>B12*G12</f>
        <v>50000</v>
      </c>
      <c r="E12" s="192"/>
      <c r="F12" s="193"/>
      <c r="G12" s="194">
        <v>2000</v>
      </c>
    </row>
    <row r="13" spans="1:7" s="194" customFormat="1" ht="23.25">
      <c r="A13" s="216" t="s">
        <v>232</v>
      </c>
      <c r="B13" s="192">
        <v>25</v>
      </c>
      <c r="C13" s="192" t="s">
        <v>12</v>
      </c>
      <c r="D13" s="192">
        <f>B13*G13</f>
        <v>5000</v>
      </c>
      <c r="E13" s="192"/>
      <c r="F13" s="193"/>
      <c r="G13" s="194">
        <v>200</v>
      </c>
    </row>
    <row r="14" spans="1:7" s="24" customFormat="1" ht="23.25">
      <c r="A14" s="26" t="s">
        <v>166</v>
      </c>
      <c r="B14" s="25"/>
      <c r="C14" s="25"/>
      <c r="D14" s="25"/>
      <c r="E14" s="25"/>
      <c r="F14" s="163"/>
      <c r="G14" s="24">
        <v>1000</v>
      </c>
    </row>
    <row r="15" spans="1:6" s="24" customFormat="1" ht="23.25">
      <c r="A15" s="26" t="s">
        <v>167</v>
      </c>
      <c r="B15" s="25"/>
      <c r="C15" s="25"/>
      <c r="D15" s="25"/>
      <c r="E15" s="25"/>
      <c r="F15" s="163"/>
    </row>
    <row r="16" spans="1:7" s="194" customFormat="1" ht="23.25">
      <c r="A16" s="217" t="s">
        <v>168</v>
      </c>
      <c r="B16" s="192">
        <v>16</v>
      </c>
      <c r="C16" s="192" t="s">
        <v>12</v>
      </c>
      <c r="D16" s="192">
        <f>B16*G16</f>
        <v>10240</v>
      </c>
      <c r="E16" s="192"/>
      <c r="F16" s="193"/>
      <c r="G16" s="194">
        <v>640</v>
      </c>
    </row>
    <row r="17" spans="1:7" s="194" customFormat="1" ht="23.25">
      <c r="A17" s="217" t="s">
        <v>169</v>
      </c>
      <c r="B17" s="192">
        <v>16</v>
      </c>
      <c r="C17" s="192" t="s">
        <v>12</v>
      </c>
      <c r="D17" s="192">
        <f>B17*G17</f>
        <v>64000</v>
      </c>
      <c r="E17" s="192"/>
      <c r="F17" s="193"/>
      <c r="G17" s="194">
        <v>4000</v>
      </c>
    </row>
    <row r="18" spans="1:7" s="194" customFormat="1" ht="23.25">
      <c r="A18" s="217" t="s">
        <v>170</v>
      </c>
      <c r="B18" s="192">
        <v>16</v>
      </c>
      <c r="C18" s="192" t="s">
        <v>25</v>
      </c>
      <c r="D18" s="192">
        <f>B18*G18</f>
        <v>1600</v>
      </c>
      <c r="E18" s="192"/>
      <c r="F18" s="193"/>
      <c r="G18" s="194">
        <v>100</v>
      </c>
    </row>
    <row r="19" spans="1:6" s="24" customFormat="1" ht="23.25">
      <c r="A19" s="26" t="s">
        <v>171</v>
      </c>
      <c r="B19" s="25"/>
      <c r="C19" s="25"/>
      <c r="D19" s="25"/>
      <c r="E19" s="25"/>
      <c r="F19" s="163"/>
    </row>
    <row r="20" spans="1:7" s="194" customFormat="1" ht="23.25">
      <c r="A20" s="217" t="s">
        <v>172</v>
      </c>
      <c r="B20" s="192">
        <v>16</v>
      </c>
      <c r="C20" s="192" t="s">
        <v>12</v>
      </c>
      <c r="D20" s="192">
        <f>B20*G20</f>
        <v>19200</v>
      </c>
      <c r="E20" s="192"/>
      <c r="F20" s="193"/>
      <c r="G20" s="194">
        <v>1200</v>
      </c>
    </row>
    <row r="21" spans="1:7" s="194" customFormat="1" ht="23.25">
      <c r="A21" s="217" t="s">
        <v>173</v>
      </c>
      <c r="B21" s="192">
        <v>16</v>
      </c>
      <c r="C21" s="192" t="s">
        <v>12</v>
      </c>
      <c r="D21" s="192">
        <f>B21*G21</f>
        <v>80000</v>
      </c>
      <c r="E21" s="192"/>
      <c r="F21" s="193"/>
      <c r="G21" s="194">
        <v>5000</v>
      </c>
    </row>
    <row r="22" spans="1:6" s="24" customFormat="1" ht="23.25">
      <c r="A22" s="26" t="s">
        <v>174</v>
      </c>
      <c r="B22" s="25"/>
      <c r="C22" s="25"/>
      <c r="D22" s="25"/>
      <c r="E22" s="25"/>
      <c r="F22" s="163"/>
    </row>
    <row r="23" spans="1:6" s="24" customFormat="1" ht="23.25">
      <c r="A23" s="26" t="s">
        <v>175</v>
      </c>
      <c r="B23" s="25"/>
      <c r="C23" s="25"/>
      <c r="D23" s="25"/>
      <c r="E23" s="25"/>
      <c r="F23" s="163"/>
    </row>
    <row r="24" spans="1:6" s="194" customFormat="1" ht="23.25">
      <c r="A24" s="217" t="s">
        <v>176</v>
      </c>
      <c r="B24" s="192"/>
      <c r="C24" s="192"/>
      <c r="D24" s="192"/>
      <c r="E24" s="192"/>
      <c r="F24" s="193"/>
    </row>
    <row r="25" spans="1:7" s="194" customFormat="1" ht="23.25">
      <c r="A25" s="217" t="s">
        <v>177</v>
      </c>
      <c r="B25" s="192">
        <v>554</v>
      </c>
      <c r="C25" s="192" t="s">
        <v>12</v>
      </c>
      <c r="D25" s="192">
        <f>B25*G25</f>
        <v>99720</v>
      </c>
      <c r="E25" s="192"/>
      <c r="F25" s="193"/>
      <c r="G25" s="194">
        <v>180</v>
      </c>
    </row>
    <row r="26" spans="1:6" s="194" customFormat="1" ht="23.25">
      <c r="A26" s="216" t="s">
        <v>178</v>
      </c>
      <c r="B26" s="192"/>
      <c r="C26" s="192"/>
      <c r="D26" s="192"/>
      <c r="E26" s="192"/>
      <c r="F26" s="193"/>
    </row>
    <row r="27" spans="1:7" s="194" customFormat="1" ht="23.25">
      <c r="A27" s="217" t="s">
        <v>179</v>
      </c>
      <c r="B27" s="192">
        <v>75</v>
      </c>
      <c r="C27" s="192" t="s">
        <v>12</v>
      </c>
      <c r="D27" s="192">
        <f>B27*G27</f>
        <v>75000</v>
      </c>
      <c r="E27" s="192"/>
      <c r="F27" s="193"/>
      <c r="G27" s="194">
        <v>1000</v>
      </c>
    </row>
    <row r="28" spans="1:6" s="24" customFormat="1" ht="23.25">
      <c r="A28" s="26" t="s">
        <v>180</v>
      </c>
      <c r="B28" s="25"/>
      <c r="C28" s="25"/>
      <c r="D28" s="25"/>
      <c r="E28" s="25"/>
      <c r="F28" s="163"/>
    </row>
    <row r="29" spans="1:7" s="194" customFormat="1" ht="23.25">
      <c r="A29" s="216" t="s">
        <v>230</v>
      </c>
      <c r="B29" s="192">
        <v>100</v>
      </c>
      <c r="C29" s="192" t="s">
        <v>12</v>
      </c>
      <c r="D29" s="192">
        <f>B29*G29</f>
        <v>16000</v>
      </c>
      <c r="E29" s="192"/>
      <c r="F29" s="193"/>
      <c r="G29" s="194">
        <v>160</v>
      </c>
    </row>
    <row r="30" spans="1:7" s="194" customFormat="1" ht="23.25">
      <c r="A30" s="217" t="s">
        <v>181</v>
      </c>
      <c r="B30" s="192">
        <v>100</v>
      </c>
      <c r="C30" s="192" t="s">
        <v>12</v>
      </c>
      <c r="D30" s="192">
        <f>B30*G30</f>
        <v>60000</v>
      </c>
      <c r="E30" s="192"/>
      <c r="F30" s="193"/>
      <c r="G30" s="194">
        <v>600</v>
      </c>
    </row>
    <row r="31" spans="1:7" s="194" customFormat="1" ht="23.25">
      <c r="A31" s="217" t="s">
        <v>182</v>
      </c>
      <c r="B31" s="192">
        <v>1</v>
      </c>
      <c r="C31" s="192" t="s">
        <v>36</v>
      </c>
      <c r="D31" s="192">
        <f>B31*G31</f>
        <v>2500</v>
      </c>
      <c r="E31" s="192"/>
      <c r="F31" s="193"/>
      <c r="G31" s="194">
        <v>2500</v>
      </c>
    </row>
    <row r="32" spans="1:7" s="194" customFormat="1" ht="23.25">
      <c r="A32" s="217" t="s">
        <v>183</v>
      </c>
      <c r="B32" s="192">
        <v>100</v>
      </c>
      <c r="C32" s="192" t="s">
        <v>25</v>
      </c>
      <c r="D32" s="192">
        <f>B32*G32</f>
        <v>15000</v>
      </c>
      <c r="E32" s="192"/>
      <c r="F32" s="193"/>
      <c r="G32" s="194">
        <v>150</v>
      </c>
    </row>
    <row r="33" spans="1:6" s="24" customFormat="1" ht="23.25">
      <c r="A33" s="27"/>
      <c r="B33" s="28"/>
      <c r="C33" s="28"/>
      <c r="D33" s="28"/>
      <c r="E33" s="25"/>
      <c r="F33" s="163"/>
    </row>
    <row r="34" spans="1:12" s="24" customFormat="1" ht="21.75" customHeight="1">
      <c r="A34" s="29" t="s">
        <v>30</v>
      </c>
      <c r="B34" s="30"/>
      <c r="C34" s="30"/>
      <c r="D34" s="31">
        <f>D35+D37</f>
        <v>4795500</v>
      </c>
      <c r="E34" s="188"/>
      <c r="F34" s="163"/>
      <c r="H34" s="34">
        <f>'[1]อุบลฯ'!D21</f>
        <v>2283750</v>
      </c>
      <c r="I34" s="34">
        <f>'[1]ศรีสะเกษ'!D20</f>
        <v>1957500</v>
      </c>
      <c r="J34" s="34">
        <f>'[1]ยโสธร'!D20</f>
        <v>1305000</v>
      </c>
      <c r="K34" s="34">
        <f>'[1]อำนาจ'!D20</f>
        <v>978750</v>
      </c>
      <c r="L34" s="34">
        <f>SUM(H34:K34)</f>
        <v>6525000</v>
      </c>
    </row>
    <row r="35" spans="1:12" s="194" customFormat="1" ht="21.75" customHeight="1">
      <c r="A35" s="213" t="s">
        <v>220</v>
      </c>
      <c r="B35" s="214"/>
      <c r="C35" s="214"/>
      <c r="D35" s="215">
        <f>D36</f>
        <v>3864000</v>
      </c>
      <c r="E35" s="210" t="s">
        <v>221</v>
      </c>
      <c r="F35" s="193"/>
      <c r="H35" s="199"/>
      <c r="I35" s="199"/>
      <c r="J35" s="199"/>
      <c r="K35" s="199"/>
      <c r="L35" s="199"/>
    </row>
    <row r="36" spans="1:6" s="194" customFormat="1" ht="21.75" customHeight="1">
      <c r="A36" s="210" t="s">
        <v>309</v>
      </c>
      <c r="B36" s="211">
        <v>138000</v>
      </c>
      <c r="C36" s="211" t="s">
        <v>222</v>
      </c>
      <c r="D36" s="210">
        <f>B36*F36</f>
        <v>3864000</v>
      </c>
      <c r="E36" s="210" t="s">
        <v>223</v>
      </c>
      <c r="F36" s="193">
        <v>28</v>
      </c>
    </row>
    <row r="37" spans="1:7" s="24" customFormat="1" ht="21.75" customHeight="1">
      <c r="A37" s="171" t="s">
        <v>224</v>
      </c>
      <c r="B37" s="158"/>
      <c r="C37" s="158"/>
      <c r="D37" s="185">
        <f>D38+D40+D41+D42+D44</f>
        <v>931500</v>
      </c>
      <c r="E37" s="171" t="s">
        <v>225</v>
      </c>
      <c r="F37" s="163"/>
      <c r="G37" s="24">
        <v>100</v>
      </c>
    </row>
    <row r="38" spans="1:6" s="194" customFormat="1" ht="21.75" customHeight="1">
      <c r="A38" s="210" t="s">
        <v>226</v>
      </c>
      <c r="B38" s="211">
        <v>690</v>
      </c>
      <c r="C38" s="211" t="s">
        <v>227</v>
      </c>
      <c r="D38" s="210">
        <f>B38*F38</f>
        <v>310500</v>
      </c>
      <c r="E38" s="210" t="s">
        <v>37</v>
      </c>
      <c r="F38" s="193">
        <v>450</v>
      </c>
    </row>
    <row r="39" spans="1:7" s="194" customFormat="1" ht="21.75" customHeight="1">
      <c r="A39" s="210" t="s">
        <v>308</v>
      </c>
      <c r="B39" s="211"/>
      <c r="C39" s="211"/>
      <c r="D39" s="210"/>
      <c r="E39" s="210" t="s">
        <v>221</v>
      </c>
      <c r="F39" s="193"/>
      <c r="G39" s="194">
        <v>625</v>
      </c>
    </row>
    <row r="40" spans="1:6" s="194" customFormat="1" ht="21.75" customHeight="1">
      <c r="A40" s="210" t="s">
        <v>228</v>
      </c>
      <c r="B40" s="211">
        <v>230</v>
      </c>
      <c r="C40" s="211" t="s">
        <v>161</v>
      </c>
      <c r="D40" s="210">
        <f>B40*F40</f>
        <v>69000</v>
      </c>
      <c r="E40" s="210" t="s">
        <v>223</v>
      </c>
      <c r="F40" s="193">
        <v>300</v>
      </c>
    </row>
    <row r="41" spans="1:12" s="199" customFormat="1" ht="21.75" customHeight="1">
      <c r="A41" s="210" t="s">
        <v>329</v>
      </c>
      <c r="B41" s="211">
        <v>230</v>
      </c>
      <c r="C41" s="211" t="s">
        <v>161</v>
      </c>
      <c r="D41" s="210">
        <f>B41*F41</f>
        <v>115000</v>
      </c>
      <c r="E41" s="210"/>
      <c r="F41" s="198">
        <v>500</v>
      </c>
      <c r="G41" s="199">
        <v>13000</v>
      </c>
      <c r="H41" s="199">
        <f>'[1]อุบลฯ'!D27</f>
        <v>287400</v>
      </c>
      <c r="I41" s="199">
        <f>'[1]ศรีสะเกษ'!D26</f>
        <v>248400</v>
      </c>
      <c r="J41" s="199">
        <f>'[1]ยโสธร'!D26</f>
        <v>170400</v>
      </c>
      <c r="K41" s="199">
        <f>'[1]อำนาจ'!D26</f>
        <v>131400</v>
      </c>
      <c r="L41" s="199">
        <f>SUM(H41:K41)</f>
        <v>837600</v>
      </c>
    </row>
    <row r="42" spans="1:7" s="194" customFormat="1" ht="21.75" customHeight="1">
      <c r="A42" s="210" t="s">
        <v>229</v>
      </c>
      <c r="B42" s="211">
        <v>36800</v>
      </c>
      <c r="C42" s="211" t="s">
        <v>222</v>
      </c>
      <c r="D42" s="210">
        <f>B42*F42</f>
        <v>368000</v>
      </c>
      <c r="E42" s="210"/>
      <c r="F42" s="193">
        <v>10</v>
      </c>
      <c r="G42" s="198" t="s">
        <v>184</v>
      </c>
    </row>
    <row r="43" spans="1:9" s="194" customFormat="1" ht="21.75" customHeight="1">
      <c r="A43" s="210" t="s">
        <v>310</v>
      </c>
      <c r="B43" s="211"/>
      <c r="C43" s="211"/>
      <c r="D43" s="210"/>
      <c r="E43" s="210"/>
      <c r="F43" s="193"/>
      <c r="G43" s="198">
        <f>D46-F41</f>
        <v>981900</v>
      </c>
      <c r="I43" s="194">
        <v>568800</v>
      </c>
    </row>
    <row r="44" spans="1:9" s="194" customFormat="1" ht="21.75" customHeight="1">
      <c r="A44" s="212" t="s">
        <v>330</v>
      </c>
      <c r="B44" s="211">
        <v>230</v>
      </c>
      <c r="C44" s="211" t="s">
        <v>161</v>
      </c>
      <c r="D44" s="210">
        <f>B44*F44</f>
        <v>69000</v>
      </c>
      <c r="E44" s="210"/>
      <c r="F44" s="193">
        <v>300</v>
      </c>
      <c r="G44" s="194">
        <v>600</v>
      </c>
      <c r="I44" s="194">
        <f>I43*2</f>
        <v>1137600</v>
      </c>
    </row>
    <row r="45" spans="1:9" s="24" customFormat="1" ht="21.75" customHeight="1">
      <c r="A45" s="186"/>
      <c r="B45" s="173"/>
      <c r="C45" s="173"/>
      <c r="D45" s="172"/>
      <c r="E45" s="172"/>
      <c r="F45" s="163"/>
      <c r="G45" s="24">
        <v>200</v>
      </c>
      <c r="I45" s="24" t="e">
        <f>#REF!*2</f>
        <v>#REF!</v>
      </c>
    </row>
    <row r="46" spans="1:9" s="24" customFormat="1" ht="21.75" customHeight="1">
      <c r="A46" s="29" t="s">
        <v>31</v>
      </c>
      <c r="B46" s="30"/>
      <c r="C46" s="30"/>
      <c r="D46" s="31">
        <f>SUM(D49:D62)</f>
        <v>982400</v>
      </c>
      <c r="E46" s="188"/>
      <c r="F46" s="163"/>
      <c r="G46" s="24">
        <v>600</v>
      </c>
      <c r="I46" s="24" t="e">
        <f>#REF!*2</f>
        <v>#REF!</v>
      </c>
    </row>
    <row r="47" spans="1:9" s="24" customFormat="1" ht="21.75" customHeight="1">
      <c r="A47" s="32" t="s">
        <v>32</v>
      </c>
      <c r="B47" s="23"/>
      <c r="C47" s="23"/>
      <c r="D47" s="32"/>
      <c r="E47" s="33"/>
      <c r="F47" s="163"/>
      <c r="G47" s="24">
        <v>200</v>
      </c>
      <c r="I47" s="24" t="e">
        <f>#REF!*2</f>
        <v>#REF!</v>
      </c>
    </row>
    <row r="48" spans="1:7" s="24" customFormat="1" ht="21.75" customHeight="1">
      <c r="A48" s="33" t="s">
        <v>18</v>
      </c>
      <c r="B48" s="25"/>
      <c r="C48" s="25"/>
      <c r="D48" s="33"/>
      <c r="E48" s="33"/>
      <c r="F48" s="163"/>
      <c r="G48" s="24">
        <v>400</v>
      </c>
    </row>
    <row r="49" spans="1:7" s="194" customFormat="1" ht="21.75" customHeight="1">
      <c r="A49" s="208" t="s">
        <v>185</v>
      </c>
      <c r="B49" s="192">
        <v>220</v>
      </c>
      <c r="C49" s="192" t="s">
        <v>12</v>
      </c>
      <c r="D49" s="192">
        <v>264000</v>
      </c>
      <c r="E49" s="192"/>
      <c r="F49" s="193"/>
      <c r="G49" s="194">
        <v>300</v>
      </c>
    </row>
    <row r="50" spans="1:7" s="194" customFormat="1" ht="21.75" customHeight="1">
      <c r="A50" s="208" t="s">
        <v>186</v>
      </c>
      <c r="B50" s="192">
        <f>B51</f>
        <v>220</v>
      </c>
      <c r="C50" s="192" t="s">
        <v>12</v>
      </c>
      <c r="D50" s="192">
        <v>44000</v>
      </c>
      <c r="E50" s="192"/>
      <c r="F50" s="193"/>
      <c r="G50" s="194">
        <v>100</v>
      </c>
    </row>
    <row r="51" spans="1:7" s="194" customFormat="1" ht="21.75" customHeight="1">
      <c r="A51" s="208" t="s">
        <v>187</v>
      </c>
      <c r="B51" s="192">
        <f>B49</f>
        <v>220</v>
      </c>
      <c r="C51" s="192" t="s">
        <v>12</v>
      </c>
      <c r="D51" s="192">
        <v>88000</v>
      </c>
      <c r="E51" s="192"/>
      <c r="F51" s="193"/>
      <c r="G51" s="194">
        <v>600</v>
      </c>
    </row>
    <row r="52" spans="1:12" s="199" customFormat="1" ht="23.25">
      <c r="A52" s="208" t="s">
        <v>278</v>
      </c>
      <c r="B52" s="192">
        <f>B49</f>
        <v>220</v>
      </c>
      <c r="C52" s="192" t="s">
        <v>12</v>
      </c>
      <c r="D52" s="192">
        <v>66000</v>
      </c>
      <c r="E52" s="192"/>
      <c r="F52" s="198" t="s">
        <v>162</v>
      </c>
      <c r="G52" s="198" t="s">
        <v>184</v>
      </c>
      <c r="H52" s="199">
        <f>'[1]อุบลฯ'!D57</f>
        <v>3622500</v>
      </c>
      <c r="I52" s="199">
        <f>'[1]ศรีสะเกษ'!D55</f>
        <v>3105000</v>
      </c>
      <c r="J52" s="199">
        <f>'[1]ยโสธร'!D55</f>
        <v>2070000</v>
      </c>
      <c r="K52" s="199">
        <f>'[1]อำนาจ'!D55</f>
        <v>1552500</v>
      </c>
      <c r="L52" s="199">
        <f>SUM(H52:K52)</f>
        <v>10350000</v>
      </c>
    </row>
    <row r="53" spans="1:9" s="194" customFormat="1" ht="23.25">
      <c r="A53" s="208" t="s">
        <v>279</v>
      </c>
      <c r="B53" s="192">
        <f>B49</f>
        <v>220</v>
      </c>
      <c r="C53" s="192" t="s">
        <v>12</v>
      </c>
      <c r="D53" s="192">
        <v>22000</v>
      </c>
      <c r="E53" s="192"/>
      <c r="F53" s="194">
        <v>8444400</v>
      </c>
      <c r="G53" s="193">
        <f>D63-F53</f>
        <v>-1272400</v>
      </c>
      <c r="I53" s="194">
        <f>I51+I52</f>
        <v>3105000</v>
      </c>
    </row>
    <row r="54" spans="1:7" s="194" customFormat="1" ht="23.25">
      <c r="A54" s="208" t="s">
        <v>188</v>
      </c>
      <c r="B54" s="192">
        <v>12</v>
      </c>
      <c r="C54" s="192" t="s">
        <v>13</v>
      </c>
      <c r="D54" s="192">
        <v>7200</v>
      </c>
      <c r="E54" s="192"/>
      <c r="G54" s="194">
        <v>150</v>
      </c>
    </row>
    <row r="55" spans="1:7" s="24" customFormat="1" ht="23.25">
      <c r="A55" s="33" t="s">
        <v>33</v>
      </c>
      <c r="B55" s="25"/>
      <c r="C55" s="25"/>
      <c r="D55" s="33"/>
      <c r="E55" s="33"/>
      <c r="G55" s="24">
        <v>100</v>
      </c>
    </row>
    <row r="56" spans="1:8" s="24" customFormat="1" ht="23.25">
      <c r="A56" s="33" t="s">
        <v>19</v>
      </c>
      <c r="B56" s="25"/>
      <c r="C56" s="25"/>
      <c r="D56" s="33"/>
      <c r="E56" s="33"/>
      <c r="H56" s="41"/>
    </row>
    <row r="57" spans="1:7" s="194" customFormat="1" ht="23.25">
      <c r="A57" s="208" t="s">
        <v>185</v>
      </c>
      <c r="B57" s="192">
        <f>B49</f>
        <v>220</v>
      </c>
      <c r="C57" s="192" t="s">
        <v>12</v>
      </c>
      <c r="D57" s="192">
        <v>264000</v>
      </c>
      <c r="E57" s="192"/>
      <c r="G57" s="194">
        <v>80</v>
      </c>
    </row>
    <row r="58" spans="1:7" s="194" customFormat="1" ht="23.25">
      <c r="A58" s="208" t="s">
        <v>186</v>
      </c>
      <c r="B58" s="192">
        <f>B49</f>
        <v>220</v>
      </c>
      <c r="C58" s="192" t="s">
        <v>12</v>
      </c>
      <c r="D58" s="192">
        <v>44000</v>
      </c>
      <c r="E58" s="192"/>
      <c r="G58" s="194">
        <v>600</v>
      </c>
    </row>
    <row r="59" spans="1:5" s="194" customFormat="1" ht="23.25">
      <c r="A59" s="208" t="s">
        <v>187</v>
      </c>
      <c r="B59" s="192">
        <f>B49</f>
        <v>220</v>
      </c>
      <c r="C59" s="192" t="s">
        <v>12</v>
      </c>
      <c r="D59" s="192">
        <v>88000</v>
      </c>
      <c r="E59" s="192"/>
    </row>
    <row r="60" spans="1:5" s="194" customFormat="1" ht="23.25">
      <c r="A60" s="208" t="s">
        <v>280</v>
      </c>
      <c r="B60" s="192">
        <f>B49</f>
        <v>220</v>
      </c>
      <c r="C60" s="192" t="s">
        <v>12</v>
      </c>
      <c r="D60" s="192">
        <v>66000</v>
      </c>
      <c r="E60" s="192"/>
    </row>
    <row r="61" spans="1:7" s="194" customFormat="1" ht="23.25">
      <c r="A61" s="208" t="s">
        <v>279</v>
      </c>
      <c r="B61" s="192">
        <f>B49</f>
        <v>220</v>
      </c>
      <c r="C61" s="192" t="s">
        <v>12</v>
      </c>
      <c r="D61" s="192">
        <v>22000</v>
      </c>
      <c r="E61" s="192"/>
      <c r="G61" s="194">
        <v>100</v>
      </c>
    </row>
    <row r="62" spans="1:7" s="194" customFormat="1" ht="23.25">
      <c r="A62" s="208" t="s">
        <v>188</v>
      </c>
      <c r="B62" s="192">
        <v>12</v>
      </c>
      <c r="C62" s="192" t="s">
        <v>13</v>
      </c>
      <c r="D62" s="192">
        <v>7200</v>
      </c>
      <c r="E62" s="192"/>
      <c r="G62" s="194">
        <v>60</v>
      </c>
    </row>
    <row r="63" spans="1:5" s="24" customFormat="1" ht="23.25">
      <c r="A63" s="29" t="s">
        <v>34</v>
      </c>
      <c r="B63" s="30"/>
      <c r="C63" s="30"/>
      <c r="D63" s="31">
        <f>SUM(D64:D84)</f>
        <v>7172000</v>
      </c>
      <c r="E63" s="188"/>
    </row>
    <row r="64" spans="1:7" s="24" customFormat="1" ht="23.25">
      <c r="A64" s="33" t="s">
        <v>20</v>
      </c>
      <c r="B64" s="25"/>
      <c r="C64" s="25"/>
      <c r="D64" s="33"/>
      <c r="E64" s="33"/>
      <c r="G64" s="24">
        <v>100</v>
      </c>
    </row>
    <row r="65" spans="1:7" s="194" customFormat="1" ht="23.25">
      <c r="A65" s="208" t="s">
        <v>311</v>
      </c>
      <c r="B65" s="192">
        <v>460</v>
      </c>
      <c r="C65" s="192" t="s">
        <v>12</v>
      </c>
      <c r="D65" s="192">
        <f>B65*F65</f>
        <v>69000</v>
      </c>
      <c r="E65" s="192"/>
      <c r="F65" s="194">
        <v>150</v>
      </c>
      <c r="G65" s="194">
        <v>60</v>
      </c>
    </row>
    <row r="66" spans="1:5" s="194" customFormat="1" ht="23.25">
      <c r="A66" s="209"/>
      <c r="B66" s="196"/>
      <c r="C66" s="196"/>
      <c r="D66" s="196"/>
      <c r="E66" s="192"/>
    </row>
    <row r="67" spans="1:7" s="194" customFormat="1" ht="23.25">
      <c r="A67" s="208" t="s">
        <v>312</v>
      </c>
      <c r="B67" s="192">
        <f>B65</f>
        <v>460</v>
      </c>
      <c r="C67" s="192" t="s">
        <v>12</v>
      </c>
      <c r="D67" s="192">
        <f aca="true" t="shared" si="0" ref="D67:D84">B67*F67</f>
        <v>46000</v>
      </c>
      <c r="E67" s="192"/>
      <c r="F67" s="194">
        <v>100</v>
      </c>
      <c r="G67" s="194">
        <v>5000</v>
      </c>
    </row>
    <row r="68" spans="1:9" s="194" customFormat="1" ht="23.25">
      <c r="A68" s="208" t="s">
        <v>189</v>
      </c>
      <c r="B68" s="192"/>
      <c r="C68" s="192"/>
      <c r="D68" s="192"/>
      <c r="E68" s="192"/>
      <c r="G68" s="194">
        <v>600</v>
      </c>
      <c r="I68" s="194">
        <v>434400</v>
      </c>
    </row>
    <row r="69" spans="1:6" s="194" customFormat="1" ht="23.25">
      <c r="A69" s="208" t="s">
        <v>313</v>
      </c>
      <c r="B69" s="192">
        <f>B65</f>
        <v>460</v>
      </c>
      <c r="C69" s="192" t="s">
        <v>12</v>
      </c>
      <c r="D69" s="192">
        <f t="shared" si="0"/>
        <v>36800</v>
      </c>
      <c r="E69" s="192"/>
      <c r="F69" s="194">
        <v>80</v>
      </c>
    </row>
    <row r="70" spans="1:7" s="194" customFormat="1" ht="23.25">
      <c r="A70" s="208" t="s">
        <v>21</v>
      </c>
      <c r="B70" s="192">
        <v>24</v>
      </c>
      <c r="C70" s="192" t="s">
        <v>13</v>
      </c>
      <c r="D70" s="192">
        <f t="shared" si="0"/>
        <v>14400</v>
      </c>
      <c r="E70" s="192"/>
      <c r="F70" s="194">
        <v>600</v>
      </c>
      <c r="G70" s="194">
        <v>600</v>
      </c>
    </row>
    <row r="71" spans="1:5" s="24" customFormat="1" ht="23.25">
      <c r="A71" s="33" t="s">
        <v>276</v>
      </c>
      <c r="B71" s="25"/>
      <c r="C71" s="25"/>
      <c r="D71" s="192"/>
      <c r="E71" s="25"/>
    </row>
    <row r="72" spans="1:7" s="24" customFormat="1" ht="23.25">
      <c r="A72" s="33" t="s">
        <v>190</v>
      </c>
      <c r="B72" s="25"/>
      <c r="C72" s="25"/>
      <c r="D72" s="192"/>
      <c r="E72" s="25"/>
      <c r="G72" s="24">
        <v>2000</v>
      </c>
    </row>
    <row r="73" spans="1:12" s="194" customFormat="1" ht="23.25">
      <c r="A73" s="209" t="s">
        <v>314</v>
      </c>
      <c r="B73" s="196">
        <v>6900</v>
      </c>
      <c r="C73" s="196" t="s">
        <v>12</v>
      </c>
      <c r="D73" s="192">
        <f t="shared" si="0"/>
        <v>690000</v>
      </c>
      <c r="E73" s="192"/>
      <c r="F73" s="193">
        <v>100</v>
      </c>
      <c r="H73" s="194">
        <f>'[1]อุบลฯ'!D56</f>
        <v>18742500</v>
      </c>
      <c r="I73" s="194">
        <f>'[1]ศรีสะเกษ'!D54</f>
        <v>16065000</v>
      </c>
      <c r="J73" s="194">
        <f>'[1]ยโสธร'!D54</f>
        <v>10710000</v>
      </c>
      <c r="K73" s="194">
        <f>'[1]อำนาจ'!D54</f>
        <v>8032500</v>
      </c>
      <c r="L73" s="194">
        <f>SUM(H73:K73)</f>
        <v>53550000</v>
      </c>
    </row>
    <row r="74" spans="1:9" s="194" customFormat="1" ht="23.25">
      <c r="A74" s="208" t="s">
        <v>315</v>
      </c>
      <c r="B74" s="192">
        <f>B73</f>
        <v>6900</v>
      </c>
      <c r="C74" s="192" t="s">
        <v>12</v>
      </c>
      <c r="D74" s="192">
        <f t="shared" si="0"/>
        <v>414000</v>
      </c>
      <c r="E74" s="192"/>
      <c r="F74" s="193">
        <v>60</v>
      </c>
      <c r="G74" s="194">
        <f>H74*I74</f>
        <v>7935000</v>
      </c>
      <c r="H74" s="194">
        <f>B82</f>
        <v>6900</v>
      </c>
      <c r="I74" s="194">
        <v>1150</v>
      </c>
    </row>
    <row r="75" spans="1:9" s="194" customFormat="1" ht="23.25">
      <c r="A75" s="208" t="s">
        <v>191</v>
      </c>
      <c r="B75" s="192"/>
      <c r="C75" s="192"/>
      <c r="D75" s="192"/>
      <c r="E75" s="192"/>
      <c r="F75" s="193"/>
      <c r="G75" s="194">
        <f>H75*I75</f>
        <v>24840000</v>
      </c>
      <c r="H75" s="194">
        <f>H74</f>
        <v>6900</v>
      </c>
      <c r="I75" s="194">
        <v>3600</v>
      </c>
    </row>
    <row r="76" spans="1:9" s="194" customFormat="1" ht="23.25">
      <c r="A76" s="208" t="s">
        <v>316</v>
      </c>
      <c r="B76" s="192">
        <f>B73</f>
        <v>6900</v>
      </c>
      <c r="C76" s="192" t="s">
        <v>12</v>
      </c>
      <c r="D76" s="192">
        <f t="shared" si="0"/>
        <v>690000</v>
      </c>
      <c r="E76" s="192"/>
      <c r="F76" s="193">
        <v>100</v>
      </c>
      <c r="G76" s="194">
        <f>H76*I76</f>
        <v>8280000</v>
      </c>
      <c r="H76" s="194">
        <f>H74</f>
        <v>6900</v>
      </c>
      <c r="I76" s="194">
        <v>1200</v>
      </c>
    </row>
    <row r="77" spans="1:12" s="194" customFormat="1" ht="23.25">
      <c r="A77" s="208" t="s">
        <v>317</v>
      </c>
      <c r="B77" s="192">
        <f>B73</f>
        <v>6900</v>
      </c>
      <c r="C77" s="192" t="s">
        <v>12</v>
      </c>
      <c r="D77" s="192">
        <f t="shared" si="0"/>
        <v>414000</v>
      </c>
      <c r="E77" s="192"/>
      <c r="F77" s="193">
        <v>60</v>
      </c>
      <c r="H77" s="194">
        <f>'[1]อุบลฯ'!D60</f>
        <v>4567500</v>
      </c>
      <c r="I77" s="194">
        <f>'[1]ศรีสะเกษ'!D58</f>
        <v>3915000</v>
      </c>
      <c r="J77" s="194">
        <f>'[1]ยโสธร'!D58</f>
        <v>2610000</v>
      </c>
      <c r="K77" s="194">
        <f>'[1]อำนาจ'!D58</f>
        <v>1957500</v>
      </c>
      <c r="L77" s="194">
        <f>SUM(H77:K77)</f>
        <v>13050000</v>
      </c>
    </row>
    <row r="78" spans="1:7" s="194" customFormat="1" ht="23.25">
      <c r="A78" s="208" t="s">
        <v>318</v>
      </c>
      <c r="B78" s="192">
        <v>23</v>
      </c>
      <c r="C78" s="192" t="s">
        <v>36</v>
      </c>
      <c r="D78" s="192">
        <f t="shared" si="0"/>
        <v>115000</v>
      </c>
      <c r="E78" s="192"/>
      <c r="F78" s="193">
        <v>5000</v>
      </c>
      <c r="G78" s="194">
        <v>150</v>
      </c>
    </row>
    <row r="79" spans="1:6" s="194" customFormat="1" ht="23.25">
      <c r="A79" s="208" t="s">
        <v>319</v>
      </c>
      <c r="B79" s="192">
        <v>138</v>
      </c>
      <c r="C79" s="192" t="s">
        <v>13</v>
      </c>
      <c r="D79" s="192">
        <f t="shared" si="0"/>
        <v>82800</v>
      </c>
      <c r="E79" s="192"/>
      <c r="F79" s="193">
        <v>600</v>
      </c>
    </row>
    <row r="80" spans="1:6" s="194" customFormat="1" ht="23.25">
      <c r="A80" s="208"/>
      <c r="B80" s="192"/>
      <c r="C80" s="192"/>
      <c r="D80" s="192"/>
      <c r="E80" s="192"/>
      <c r="F80" s="193"/>
    </row>
    <row r="81" spans="1:6" s="24" customFormat="1" ht="23.25">
      <c r="A81" s="33" t="s">
        <v>277</v>
      </c>
      <c r="B81" s="25"/>
      <c r="C81" s="25"/>
      <c r="D81" s="192"/>
      <c r="E81" s="25"/>
      <c r="F81" s="163"/>
    </row>
    <row r="82" spans="1:12" s="194" customFormat="1" ht="23.25">
      <c r="A82" s="208" t="s">
        <v>320</v>
      </c>
      <c r="B82" s="192">
        <f>B76</f>
        <v>6900</v>
      </c>
      <c r="C82" s="192" t="s">
        <v>160</v>
      </c>
      <c r="D82" s="192">
        <f t="shared" si="0"/>
        <v>4140000</v>
      </c>
      <c r="E82" s="192"/>
      <c r="F82" s="193">
        <v>600</v>
      </c>
      <c r="G82" s="194">
        <v>200</v>
      </c>
      <c r="L82" s="194" t="s">
        <v>58</v>
      </c>
    </row>
    <row r="83" spans="1:8" s="194" customFormat="1" ht="22.5" customHeight="1">
      <c r="A83" s="208" t="s">
        <v>192</v>
      </c>
      <c r="B83" s="192"/>
      <c r="C83" s="192"/>
      <c r="D83" s="192"/>
      <c r="E83" s="192"/>
      <c r="F83" s="193"/>
      <c r="G83" s="194">
        <v>100</v>
      </c>
      <c r="H83" s="198" t="s">
        <v>184</v>
      </c>
    </row>
    <row r="84" spans="1:9" s="194" customFormat="1" ht="22.5" customHeight="1">
      <c r="A84" s="208" t="s">
        <v>321</v>
      </c>
      <c r="B84" s="192">
        <v>230</v>
      </c>
      <c r="C84" s="192" t="s">
        <v>161</v>
      </c>
      <c r="D84" s="192">
        <f t="shared" si="0"/>
        <v>460000</v>
      </c>
      <c r="E84" s="192"/>
      <c r="F84" s="193">
        <v>2000</v>
      </c>
      <c r="G84" s="194">
        <v>1000</v>
      </c>
      <c r="H84" s="198">
        <f>D96-F84</f>
        <v>7524520</v>
      </c>
      <c r="I84" s="194">
        <v>9000</v>
      </c>
    </row>
    <row r="85" spans="1:7" s="24" customFormat="1" ht="23.25">
      <c r="A85" s="35" t="s">
        <v>35</v>
      </c>
      <c r="B85" s="30"/>
      <c r="C85" s="30"/>
      <c r="D85" s="36">
        <f>SUM(D86:D88)</f>
        <v>32775000</v>
      </c>
      <c r="E85" s="189"/>
      <c r="F85" s="163"/>
      <c r="G85" s="24">
        <v>760</v>
      </c>
    </row>
    <row r="86" spans="1:7" s="194" customFormat="1" ht="22.5" customHeight="1">
      <c r="A86" s="191" t="s">
        <v>193</v>
      </c>
      <c r="B86" s="192" t="s">
        <v>322</v>
      </c>
      <c r="C86" s="192" t="s">
        <v>23</v>
      </c>
      <c r="D86" s="192">
        <f>F86*G86</f>
        <v>7935000</v>
      </c>
      <c r="E86" s="197"/>
      <c r="F86" s="193">
        <v>6900</v>
      </c>
      <c r="G86" s="194">
        <v>1150</v>
      </c>
    </row>
    <row r="87" spans="1:9" s="194" customFormat="1" ht="22.5" customHeight="1">
      <c r="A87" s="191" t="s">
        <v>350</v>
      </c>
      <c r="B87" s="192" t="s">
        <v>351</v>
      </c>
      <c r="C87" s="192" t="s">
        <v>23</v>
      </c>
      <c r="D87" s="192">
        <v>16560000</v>
      </c>
      <c r="E87" s="192"/>
      <c r="F87" s="193">
        <f>F86</f>
        <v>6900</v>
      </c>
      <c r="G87" s="194">
        <v>3600</v>
      </c>
      <c r="I87" s="194">
        <v>1035000</v>
      </c>
    </row>
    <row r="88" spans="1:7" s="194" customFormat="1" ht="23.25">
      <c r="A88" s="195" t="s">
        <v>22</v>
      </c>
      <c r="B88" s="196" t="s">
        <v>323</v>
      </c>
      <c r="C88" s="196" t="s">
        <v>23</v>
      </c>
      <c r="D88" s="192">
        <f>F88*G88</f>
        <v>8280000</v>
      </c>
      <c r="E88" s="192"/>
      <c r="F88" s="193">
        <f>F86</f>
        <v>6900</v>
      </c>
      <c r="G88" s="194">
        <v>1200</v>
      </c>
    </row>
    <row r="89" spans="1:6" s="194" customFormat="1" ht="23.25">
      <c r="A89" s="205" t="s">
        <v>50</v>
      </c>
      <c r="B89" s="206"/>
      <c r="C89" s="206"/>
      <c r="D89" s="36">
        <f>SUM(D90,D92,D94,D95,D96)</f>
        <v>18631520</v>
      </c>
      <c r="E89" s="207"/>
      <c r="F89" s="193"/>
    </row>
    <row r="90" spans="1:9" s="194" customFormat="1" ht="23.25">
      <c r="A90" s="191" t="s">
        <v>24</v>
      </c>
      <c r="B90" s="192">
        <f>B76</f>
        <v>6900</v>
      </c>
      <c r="C90" s="192" t="s">
        <v>25</v>
      </c>
      <c r="D90" s="192">
        <f>B90*G90</f>
        <v>1035000</v>
      </c>
      <c r="E90" s="192"/>
      <c r="F90" s="193"/>
      <c r="G90" s="194">
        <v>150</v>
      </c>
      <c r="I90" s="194">
        <v>1380000</v>
      </c>
    </row>
    <row r="91" spans="1:9" s="194" customFormat="1" ht="23.25">
      <c r="A91" s="195" t="s">
        <v>324</v>
      </c>
      <c r="B91" s="196"/>
      <c r="C91" s="196"/>
      <c r="D91" s="196"/>
      <c r="E91" s="192"/>
      <c r="F91" s="193"/>
      <c r="I91" s="194">
        <v>690000</v>
      </c>
    </row>
    <row r="92" spans="1:6" s="194" customFormat="1" ht="23.25">
      <c r="A92" s="191" t="s">
        <v>353</v>
      </c>
      <c r="B92" s="192">
        <v>4</v>
      </c>
      <c r="C92" s="192" t="s">
        <v>25</v>
      </c>
      <c r="D92" s="192">
        <v>8000000</v>
      </c>
      <c r="E92" s="192"/>
      <c r="F92" s="193"/>
    </row>
    <row r="93" spans="1:9" s="194" customFormat="1" ht="23.25">
      <c r="A93" s="191" t="s">
        <v>352</v>
      </c>
      <c r="B93" s="192"/>
      <c r="C93" s="192"/>
      <c r="D93" s="192"/>
      <c r="E93" s="192"/>
      <c r="F93" s="193"/>
      <c r="G93" s="194">
        <v>3000</v>
      </c>
      <c r="I93" s="194">
        <v>7517520</v>
      </c>
    </row>
    <row r="94" spans="1:9" s="194" customFormat="1" ht="23.25">
      <c r="A94" s="191" t="s">
        <v>325</v>
      </c>
      <c r="B94" s="192">
        <f>B90</f>
        <v>6900</v>
      </c>
      <c r="C94" s="192" t="s">
        <v>27</v>
      </c>
      <c r="D94" s="192">
        <f>B94*G82</f>
        <v>1380000</v>
      </c>
      <c r="E94" s="192"/>
      <c r="F94" s="193"/>
      <c r="I94" s="194">
        <f>SUM(I87:I93)</f>
        <v>10622520</v>
      </c>
    </row>
    <row r="95" spans="1:7" s="194" customFormat="1" ht="23.25">
      <c r="A95" s="195" t="s">
        <v>326</v>
      </c>
      <c r="B95" s="196">
        <f>B90</f>
        <v>6900</v>
      </c>
      <c r="C95" s="196" t="s">
        <v>27</v>
      </c>
      <c r="D95" s="196">
        <f>B95*G83</f>
        <v>690000</v>
      </c>
      <c r="E95" s="192"/>
      <c r="F95" s="193"/>
      <c r="G95" s="194">
        <v>3000</v>
      </c>
    </row>
    <row r="96" spans="1:6" s="194" customFormat="1" ht="23.25">
      <c r="A96" s="191" t="s">
        <v>26</v>
      </c>
      <c r="B96" s="192">
        <f>B94</f>
        <v>6900</v>
      </c>
      <c r="C96" s="192" t="s">
        <v>28</v>
      </c>
      <c r="D96" s="197">
        <f>SUM(D97:D109)</f>
        <v>7526520</v>
      </c>
      <c r="E96" s="197"/>
      <c r="F96" s="193"/>
    </row>
    <row r="97" spans="1:7" s="194" customFormat="1" ht="23.25">
      <c r="A97" s="191" t="s">
        <v>194</v>
      </c>
      <c r="B97" s="192">
        <f>B96</f>
        <v>6900</v>
      </c>
      <c r="C97" s="192" t="s">
        <v>27</v>
      </c>
      <c r="D97" s="192">
        <f>B97*G85</f>
        <v>5244000</v>
      </c>
      <c r="E97" s="192"/>
      <c r="F97" s="193"/>
      <c r="G97" s="194">
        <v>3000</v>
      </c>
    </row>
    <row r="98" spans="1:6" s="194" customFormat="1" ht="23.25">
      <c r="A98" s="191" t="s">
        <v>195</v>
      </c>
      <c r="B98" s="192">
        <v>276</v>
      </c>
      <c r="C98" s="192" t="s">
        <v>27</v>
      </c>
      <c r="D98" s="192">
        <f>B98*F98</f>
        <v>74520</v>
      </c>
      <c r="E98" s="192"/>
      <c r="F98" s="193">
        <v>270</v>
      </c>
    </row>
    <row r="99" spans="1:12" s="194" customFormat="1" ht="23.25">
      <c r="A99" s="195" t="s">
        <v>196</v>
      </c>
      <c r="B99" s="196"/>
      <c r="C99" s="196"/>
      <c r="D99" s="196"/>
      <c r="E99" s="192"/>
      <c r="F99" s="198"/>
      <c r="H99" s="199">
        <v>1286600</v>
      </c>
      <c r="I99" s="199">
        <v>1102800</v>
      </c>
      <c r="J99" s="199">
        <v>919000</v>
      </c>
      <c r="K99" s="199">
        <v>367600</v>
      </c>
      <c r="L99" s="199" t="s">
        <v>58</v>
      </c>
    </row>
    <row r="100" spans="1:6" s="201" customFormat="1" ht="23.25">
      <c r="A100" s="191" t="s">
        <v>197</v>
      </c>
      <c r="B100" s="192">
        <f>B96</f>
        <v>6900</v>
      </c>
      <c r="C100" s="192" t="s">
        <v>27</v>
      </c>
      <c r="D100" s="192">
        <v>1380000</v>
      </c>
      <c r="E100" s="192"/>
      <c r="F100" s="200">
        <v>200</v>
      </c>
    </row>
    <row r="101" spans="1:12" s="203" customFormat="1" ht="23.25">
      <c r="A101" s="191" t="s">
        <v>327</v>
      </c>
      <c r="B101" s="192"/>
      <c r="C101" s="192"/>
      <c r="D101" s="192"/>
      <c r="E101" s="192"/>
      <c r="F101" s="202"/>
      <c r="H101" s="204">
        <v>35305680</v>
      </c>
      <c r="I101" s="204">
        <v>29226870</v>
      </c>
      <c r="J101" s="204">
        <v>20129180</v>
      </c>
      <c r="K101" s="204">
        <v>15338270</v>
      </c>
      <c r="L101" s="204" t="s">
        <v>58</v>
      </c>
    </row>
    <row r="102" spans="1:6" s="201" customFormat="1" ht="23.25">
      <c r="A102" s="191" t="s">
        <v>198</v>
      </c>
      <c r="B102" s="192">
        <v>69</v>
      </c>
      <c r="C102" s="192" t="s">
        <v>27</v>
      </c>
      <c r="D102" s="192">
        <v>207000</v>
      </c>
      <c r="E102" s="192"/>
      <c r="F102" s="200">
        <v>3000</v>
      </c>
    </row>
    <row r="103" spans="1:12" s="201" customFormat="1" ht="23.25">
      <c r="A103" s="191" t="s">
        <v>328</v>
      </c>
      <c r="B103" s="192"/>
      <c r="C103" s="192"/>
      <c r="D103" s="192"/>
      <c r="E103" s="192"/>
      <c r="F103" s="200"/>
      <c r="L103" s="201" t="s">
        <v>58</v>
      </c>
    </row>
    <row r="104" spans="1:6" s="201" customFormat="1" ht="23.25">
      <c r="A104" s="191" t="s">
        <v>199</v>
      </c>
      <c r="B104" s="192">
        <f>B102</f>
        <v>69</v>
      </c>
      <c r="C104" s="192" t="s">
        <v>27</v>
      </c>
      <c r="D104" s="192">
        <f>B104*G93</f>
        <v>207000</v>
      </c>
      <c r="E104" s="192"/>
      <c r="F104" s="200">
        <v>3000</v>
      </c>
    </row>
    <row r="105" spans="1:15" s="201" customFormat="1" ht="23.25">
      <c r="A105" s="191" t="s">
        <v>328</v>
      </c>
      <c r="B105" s="192"/>
      <c r="C105" s="192"/>
      <c r="D105" s="192"/>
      <c r="E105" s="192"/>
      <c r="F105" s="200"/>
      <c r="O105" s="201">
        <v>1035000</v>
      </c>
    </row>
    <row r="106" spans="1:7" s="201" customFormat="1" ht="23.25">
      <c r="A106" s="191" t="s">
        <v>200</v>
      </c>
      <c r="B106" s="192">
        <f>B102</f>
        <v>69</v>
      </c>
      <c r="C106" s="192" t="s">
        <v>27</v>
      </c>
      <c r="D106" s="192">
        <f>B106*G95</f>
        <v>207000</v>
      </c>
      <c r="E106" s="192"/>
      <c r="F106" s="200">
        <v>3000</v>
      </c>
      <c r="G106" s="201" t="e">
        <f>#REF!+G53+G43</f>
        <v>#REF!</v>
      </c>
    </row>
    <row r="107" spans="1:6" s="201" customFormat="1" ht="23.25">
      <c r="A107" s="195" t="s">
        <v>328</v>
      </c>
      <c r="B107" s="196"/>
      <c r="C107" s="196"/>
      <c r="D107" s="196"/>
      <c r="E107" s="192"/>
      <c r="F107" s="200"/>
    </row>
    <row r="108" spans="1:15" s="201" customFormat="1" ht="23.25">
      <c r="A108" s="191" t="s">
        <v>201</v>
      </c>
      <c r="B108" s="192">
        <f>B102</f>
        <v>69</v>
      </c>
      <c r="C108" s="192" t="s">
        <v>27</v>
      </c>
      <c r="D108" s="192">
        <f>B108*G97</f>
        <v>207000</v>
      </c>
      <c r="E108" s="192"/>
      <c r="F108" s="200">
        <v>3000</v>
      </c>
      <c r="H108" s="201">
        <v>100000000</v>
      </c>
      <c r="O108" s="201">
        <v>1380000</v>
      </c>
    </row>
    <row r="109" spans="1:15" s="201" customFormat="1" ht="23.25">
      <c r="A109" s="191" t="s">
        <v>328</v>
      </c>
      <c r="B109" s="192"/>
      <c r="C109" s="192"/>
      <c r="D109" s="192"/>
      <c r="E109" s="192"/>
      <c r="F109" s="200"/>
      <c r="H109" s="201">
        <f>D126-H108</f>
        <v>-32000000</v>
      </c>
      <c r="I109" s="201">
        <f>H108-D134</f>
        <v>99700000</v>
      </c>
      <c r="O109" s="201">
        <v>690000</v>
      </c>
    </row>
    <row r="110" spans="1:12" s="24" customFormat="1" ht="22.5" customHeight="1">
      <c r="A110" s="239" t="s">
        <v>294</v>
      </c>
      <c r="B110" s="23"/>
      <c r="C110" s="23"/>
      <c r="D110" s="240">
        <f>SUM(D111:D123)</f>
        <v>289700</v>
      </c>
      <c r="E110" s="235"/>
      <c r="F110" s="163"/>
      <c r="H110" s="34" t="e">
        <f>'[1]อุบลฯ'!D93</f>
        <v>#REF!</v>
      </c>
      <c r="I110" s="34" t="e">
        <f>'[1]ศรีสะเกษ'!D91</f>
        <v>#REF!</v>
      </c>
      <c r="J110" s="34" t="e">
        <f>'[1]ยโสธร'!D90</f>
        <v>#REF!</v>
      </c>
      <c r="K110" s="34" t="e">
        <f>'[1]อำนาจ'!D90</f>
        <v>#REF!</v>
      </c>
      <c r="L110" s="34" t="e">
        <f>SUM(H110:K110)</f>
        <v>#REF!</v>
      </c>
    </row>
    <row r="111" spans="1:15" s="24" customFormat="1" ht="22.5" customHeight="1">
      <c r="A111" s="37" t="s">
        <v>282</v>
      </c>
      <c r="B111" s="25">
        <v>120</v>
      </c>
      <c r="C111" s="25" t="s">
        <v>36</v>
      </c>
      <c r="D111" s="25">
        <v>18000</v>
      </c>
      <c r="E111" s="236"/>
      <c r="F111" s="163"/>
      <c r="G111" s="24">
        <v>150</v>
      </c>
      <c r="O111" s="24">
        <v>5244000</v>
      </c>
    </row>
    <row r="112" spans="1:15" s="24" customFormat="1" ht="22.5" customHeight="1">
      <c r="A112" s="37" t="s">
        <v>283</v>
      </c>
      <c r="B112" s="25"/>
      <c r="C112" s="25"/>
      <c r="D112" s="25"/>
      <c r="E112" s="236"/>
      <c r="F112" s="163"/>
      <c r="O112" s="24">
        <v>74520</v>
      </c>
    </row>
    <row r="113" spans="1:7" s="24" customFormat="1" ht="22.5" customHeight="1">
      <c r="A113" s="237" t="s">
        <v>284</v>
      </c>
      <c r="B113" s="25">
        <v>25</v>
      </c>
      <c r="C113" s="25" t="s">
        <v>12</v>
      </c>
      <c r="D113" s="25">
        <v>27500</v>
      </c>
      <c r="E113" s="236"/>
      <c r="F113" s="163"/>
      <c r="G113" s="24">
        <v>1100</v>
      </c>
    </row>
    <row r="114" spans="1:15" s="24" customFormat="1" ht="22.5" customHeight="1">
      <c r="A114" s="37" t="s">
        <v>285</v>
      </c>
      <c r="B114" s="25"/>
      <c r="C114" s="25"/>
      <c r="D114" s="25"/>
      <c r="E114" s="236"/>
      <c r="F114" s="163"/>
      <c r="O114" s="24">
        <v>1380000</v>
      </c>
    </row>
    <row r="115" spans="1:7" s="24" customFormat="1" ht="23.25">
      <c r="A115" s="37" t="s">
        <v>286</v>
      </c>
      <c r="B115" s="25">
        <v>1</v>
      </c>
      <c r="C115" s="25" t="s">
        <v>287</v>
      </c>
      <c r="D115" s="25">
        <v>90000</v>
      </c>
      <c r="E115" s="236"/>
      <c r="F115" s="163"/>
      <c r="G115" s="24">
        <v>90000</v>
      </c>
    </row>
    <row r="116" spans="1:15" s="24" customFormat="1" ht="23.25">
      <c r="A116" s="37" t="s">
        <v>288</v>
      </c>
      <c r="B116" s="25"/>
      <c r="C116" s="25"/>
      <c r="D116" s="25"/>
      <c r="E116" s="236"/>
      <c r="F116" s="163"/>
      <c r="O116" s="24">
        <v>198000</v>
      </c>
    </row>
    <row r="117" spans="1:6" s="24" customFormat="1" ht="23.25">
      <c r="A117" s="37" t="s">
        <v>289</v>
      </c>
      <c r="B117" s="25"/>
      <c r="C117" s="25"/>
      <c r="D117" s="25"/>
      <c r="E117" s="236"/>
      <c r="F117" s="163"/>
    </row>
    <row r="118" spans="1:15" s="24" customFormat="1" ht="23.25">
      <c r="A118" s="37" t="s">
        <v>305</v>
      </c>
      <c r="B118" s="25">
        <v>6900</v>
      </c>
      <c r="C118" s="25" t="s">
        <v>25</v>
      </c>
      <c r="D118" s="25">
        <f>F118*G118</f>
        <v>20700</v>
      </c>
      <c r="E118" s="236"/>
      <c r="F118" s="163">
        <f>B100</f>
        <v>6900</v>
      </c>
      <c r="G118" s="24">
        <v>3</v>
      </c>
      <c r="O118" s="24">
        <v>207000</v>
      </c>
    </row>
    <row r="119" spans="1:7" s="24" customFormat="1" ht="23.25">
      <c r="A119" s="37" t="s">
        <v>306</v>
      </c>
      <c r="B119" s="25">
        <f>B118</f>
        <v>6900</v>
      </c>
      <c r="C119" s="25" t="s">
        <v>25</v>
      </c>
      <c r="D119" s="25">
        <f>F119*G119</f>
        <v>34500</v>
      </c>
      <c r="E119" s="236"/>
      <c r="F119" s="163">
        <f>F118</f>
        <v>6900</v>
      </c>
      <c r="G119" s="24">
        <v>5</v>
      </c>
    </row>
    <row r="120" spans="1:15" s="24" customFormat="1" ht="23.25">
      <c r="A120" s="37" t="s">
        <v>290</v>
      </c>
      <c r="B120" s="25">
        <v>45</v>
      </c>
      <c r="C120" s="25" t="s">
        <v>12</v>
      </c>
      <c r="D120" s="25">
        <v>54000</v>
      </c>
      <c r="E120" s="236"/>
      <c r="F120" s="163"/>
      <c r="G120" s="24">
        <v>1200</v>
      </c>
      <c r="O120" s="24">
        <v>207000</v>
      </c>
    </row>
    <row r="121" spans="1:6" s="24" customFormat="1" ht="23.25">
      <c r="A121" s="37" t="s">
        <v>291</v>
      </c>
      <c r="B121" s="25"/>
      <c r="C121" s="25"/>
      <c r="D121" s="25"/>
      <c r="E121" s="236"/>
      <c r="F121" s="163"/>
    </row>
    <row r="122" spans="1:15" s="24" customFormat="1" ht="23.25">
      <c r="A122" s="37" t="s">
        <v>292</v>
      </c>
      <c r="B122" s="25">
        <v>1</v>
      </c>
      <c r="C122" s="25" t="s">
        <v>25</v>
      </c>
      <c r="D122" s="25">
        <v>45000</v>
      </c>
      <c r="E122" s="236"/>
      <c r="F122" s="163"/>
      <c r="G122" s="24">
        <v>45000</v>
      </c>
      <c r="O122" s="24">
        <v>207000</v>
      </c>
    </row>
    <row r="123" spans="1:15" s="24" customFormat="1" ht="23.25">
      <c r="A123" s="238" t="s">
        <v>293</v>
      </c>
      <c r="B123" s="28"/>
      <c r="C123" s="28"/>
      <c r="D123" s="28"/>
      <c r="E123" s="236"/>
      <c r="F123" s="163"/>
      <c r="H123" s="24">
        <v>35</v>
      </c>
      <c r="I123" s="24">
        <v>30</v>
      </c>
      <c r="J123" s="24">
        <v>25</v>
      </c>
      <c r="K123" s="24">
        <v>10</v>
      </c>
      <c r="O123" s="24">
        <f>SUM(O105:O122)</f>
        <v>10622520</v>
      </c>
    </row>
    <row r="124" spans="1:6" s="201" customFormat="1" ht="23.25">
      <c r="A124" s="205" t="s">
        <v>295</v>
      </c>
      <c r="B124" s="206">
        <v>4</v>
      </c>
      <c r="C124" s="206" t="s">
        <v>37</v>
      </c>
      <c r="D124" s="36">
        <v>2847620</v>
      </c>
      <c r="E124" s="207"/>
      <c r="F124" s="200"/>
    </row>
    <row r="125" spans="1:8" ht="23.25">
      <c r="A125" s="4"/>
      <c r="B125" s="11"/>
      <c r="C125" s="11"/>
      <c r="D125" s="37"/>
      <c r="E125" s="37"/>
      <c r="G125" s="8">
        <v>3676000</v>
      </c>
      <c r="H125" s="8">
        <f>G125-H109</f>
        <v>35676000</v>
      </c>
    </row>
    <row r="126" spans="1:5" ht="23.25">
      <c r="A126" s="5" t="s">
        <v>3</v>
      </c>
      <c r="B126" s="6"/>
      <c r="C126" s="6"/>
      <c r="D126" s="7">
        <f>D8+D34+D46+D63+D85+D89+D124+D110</f>
        <v>68000000</v>
      </c>
      <c r="E126" s="190"/>
    </row>
    <row r="127" spans="4:5" ht="23.25">
      <c r="D127" s="41"/>
      <c r="E127" s="41"/>
    </row>
    <row r="128" spans="4:5" ht="23.25">
      <c r="D128" s="41"/>
      <c r="E128" s="41"/>
    </row>
    <row r="129" spans="4:5" ht="23.25">
      <c r="D129" s="42">
        <v>68000000</v>
      </c>
      <c r="E129" s="42">
        <f>D129-D126</f>
        <v>0</v>
      </c>
    </row>
    <row r="130" spans="4:12" ht="23.25">
      <c r="D130" s="24">
        <f>'[2]อุบลฯ'!D113</f>
        <v>0</v>
      </c>
      <c r="L130" s="8" t="s">
        <v>58</v>
      </c>
    </row>
    <row r="131" ht="23.25">
      <c r="D131" s="24">
        <f>'[2]ศรีสะเกษ'!D107</f>
        <v>0</v>
      </c>
    </row>
    <row r="132" ht="23.25">
      <c r="D132" s="24">
        <f>'[2]ยโสธร'!D106</f>
        <v>200000</v>
      </c>
    </row>
    <row r="133" ht="23.25">
      <c r="D133" s="24">
        <f>'[2]อำนาจ'!D106</f>
        <v>100000</v>
      </c>
    </row>
    <row r="134" ht="23.25">
      <c r="D134" s="24">
        <f>SUM(D130:D133)</f>
        <v>300000</v>
      </c>
    </row>
    <row r="135" ht="23.25">
      <c r="D135" s="24">
        <f>D126</f>
        <v>68000000</v>
      </c>
    </row>
  </sheetData>
  <sheetProtection/>
  <mergeCells count="3">
    <mergeCell ref="A1:D1"/>
    <mergeCell ref="A2:D2"/>
    <mergeCell ref="A4:D4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สำนักงบประมาณ D00-0082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สำนักงบประมาณ</dc:creator>
  <cp:keywords/>
  <dc:description/>
  <cp:lastModifiedBy>User</cp:lastModifiedBy>
  <cp:lastPrinted>2010-01-22T06:26:16Z</cp:lastPrinted>
  <dcterms:created xsi:type="dcterms:W3CDTF">2003-01-29T03:00:31Z</dcterms:created>
  <dcterms:modified xsi:type="dcterms:W3CDTF">2011-06-07T08:42:10Z</dcterms:modified>
  <cp:category/>
  <cp:version/>
  <cp:contentType/>
  <cp:contentStatus/>
</cp:coreProperties>
</file>